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Z1" sheetId="1" r:id="rId1"/>
  </sheets>
  <definedNames/>
  <calcPr fullCalcOnLoad="1"/>
</workbook>
</file>

<file path=xl/sharedStrings.xml><?xml version="1.0" encoding="utf-8"?>
<sst xmlns="http://schemas.openxmlformats.org/spreadsheetml/2006/main" count="320" uniqueCount="282">
  <si>
    <r>
      <rPr>
        <b/>
        <sz val="22"/>
        <color indexed="39"/>
        <rFont val="Arial"/>
        <family val="2"/>
      </rPr>
      <t xml:space="preserve">DRUK ZAMÓWIEŃ DXN POLSKA  </t>
    </r>
    <r>
      <rPr>
        <b/>
        <sz val="10"/>
        <color indexed="39"/>
        <rFont val="Arial"/>
        <family val="2"/>
      </rPr>
      <t>2021 v1.1</t>
    </r>
    <r>
      <rPr>
        <b/>
        <sz val="22"/>
        <color indexed="39"/>
        <rFont val="Arial"/>
        <family val="2"/>
      </rPr>
      <t xml:space="preserve">               Ceny w złotych</t>
    </r>
  </si>
  <si>
    <r>
      <rPr>
        <b/>
        <i/>
        <sz val="11"/>
        <color indexed="39"/>
        <rFont val="Arial"/>
        <family val="2"/>
      </rPr>
      <t xml:space="preserve">Od dnia: </t>
    </r>
    <r>
      <rPr>
        <b/>
        <i/>
        <sz val="12"/>
        <color indexed="39"/>
        <rFont val="Arial"/>
        <family val="2"/>
      </rPr>
      <t xml:space="preserve">    01-03-2021</t>
    </r>
  </si>
  <si>
    <t>Imię  i Nazwisko nr w DXN</t>
  </si>
  <si>
    <t>Dostawa do:</t>
  </si>
  <si>
    <t>Produkty:</t>
  </si>
  <si>
    <t>Kod Miasto</t>
  </si>
  <si>
    <t>UWAGI:</t>
  </si>
  <si>
    <t>Ulica</t>
  </si>
  <si>
    <t>PV:</t>
  </si>
  <si>
    <t>Wypełnij pola w czerwonych ramkach i wyślij na mail:  dxn.magazyn@op.pl</t>
  </si>
  <si>
    <t>Nr telefonu</t>
  </si>
  <si>
    <t xml:space="preserve">                 </t>
  </si>
  <si>
    <t xml:space="preserve">  Kod                      Produkt</t>
  </si>
  <si>
    <t>Opis PL</t>
  </si>
  <si>
    <t>Opakowanie</t>
  </si>
  <si>
    <t>Ilość</t>
  </si>
  <si>
    <t xml:space="preserve">Cena Brutto </t>
  </si>
  <si>
    <t>Razem</t>
  </si>
  <si>
    <t>PV</t>
  </si>
  <si>
    <t>PV razem</t>
  </si>
  <si>
    <r>
      <rPr>
        <b/>
        <sz val="11"/>
        <rFont val="Arial"/>
        <family val="2"/>
      </rPr>
      <t>PLKIT001</t>
    </r>
    <r>
      <rPr>
        <sz val="11"/>
        <rFont val="Arial"/>
        <family val="2"/>
      </rPr>
      <t xml:space="preserve"> - Business Kit (for new registrated)</t>
    </r>
  </si>
  <si>
    <t>Zestaw</t>
  </si>
  <si>
    <r>
      <rPr>
        <b/>
        <sz val="11"/>
        <rFont val="Arial"/>
        <family val="2"/>
      </rPr>
      <t xml:space="preserve">FB005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DXN Roselle Juice </t>
    </r>
  </si>
  <si>
    <t>Sok z owocu róży</t>
  </si>
  <si>
    <t>285 ml</t>
  </si>
  <si>
    <r>
      <rPr>
        <b/>
        <sz val="11"/>
        <rFont val="Arial"/>
        <family val="2"/>
      </rPr>
      <t xml:space="preserve">FB007 </t>
    </r>
    <r>
      <rPr>
        <sz val="11"/>
        <rFont val="Arial"/>
        <family val="2"/>
      </rPr>
      <t xml:space="preserve">- Morinzhi </t>
    </r>
  </si>
  <si>
    <t>Sok z owoców Noni</t>
  </si>
  <si>
    <r>
      <rPr>
        <b/>
        <sz val="11"/>
        <rFont val="Arial"/>
        <family val="2"/>
      </rPr>
      <t>FB028</t>
    </r>
    <r>
      <rPr>
        <sz val="11"/>
        <rFont val="Arial"/>
        <family val="2"/>
      </rPr>
      <t xml:space="preserve"> – Cordypine </t>
    </r>
  </si>
  <si>
    <t>Sok Cordyceps z ananasem</t>
  </si>
  <si>
    <t>700 ml</t>
  </si>
  <si>
    <r>
      <rPr>
        <b/>
        <sz val="11"/>
        <rFont val="Arial"/>
        <family val="2"/>
      </rPr>
      <t>FB034</t>
    </r>
    <r>
      <rPr>
        <sz val="11"/>
        <rFont val="Arial"/>
        <family val="2"/>
      </rPr>
      <t xml:space="preserve"> - Zhi Mocha </t>
    </r>
  </si>
  <si>
    <t>Kawa czekoladowa</t>
  </si>
  <si>
    <t>20 x 21 g</t>
  </si>
  <si>
    <r>
      <rPr>
        <b/>
        <sz val="11"/>
        <rFont val="Arial"/>
        <family val="2"/>
      </rPr>
      <t xml:space="preserve">FB044 </t>
    </r>
    <r>
      <rPr>
        <sz val="11"/>
        <rFont val="Arial"/>
        <family val="2"/>
      </rPr>
      <t xml:space="preserve">- Nutrizhi </t>
    </r>
  </si>
  <si>
    <t xml:space="preserve">Płatki sojowe </t>
  </si>
  <si>
    <t>20 x 30 g</t>
  </si>
  <si>
    <r>
      <rPr>
        <b/>
        <sz val="11"/>
        <rFont val="Arial"/>
        <family val="2"/>
      </rPr>
      <t>FB048</t>
    </r>
    <r>
      <rPr>
        <sz val="11"/>
        <rFont val="Arial"/>
        <family val="2"/>
      </rPr>
      <t xml:space="preserve"> - Reishi Gano Tea </t>
    </r>
  </si>
  <si>
    <t>Herbata z ganodermą</t>
  </si>
  <si>
    <t>20 x 2 g</t>
  </si>
  <si>
    <r>
      <rPr>
        <b/>
        <sz val="11"/>
        <rFont val="Arial"/>
        <family val="2"/>
      </rPr>
      <t>FB050</t>
    </r>
    <r>
      <rPr>
        <sz val="11"/>
        <rFont val="Arial"/>
        <family val="2"/>
      </rPr>
      <t xml:space="preserve"> - Vinaigrette (Rice vinegar with Ganoderma)</t>
    </r>
  </si>
  <si>
    <r>
      <rPr>
        <sz val="11"/>
        <rFont val="Arial"/>
        <family val="2"/>
      </rPr>
      <t>Vinaigrette ryżowe z ganodermą</t>
    </r>
    <r>
      <rPr>
        <sz val="12"/>
        <rFont val="Times New Roman"/>
        <family val="1"/>
      </rPr>
      <t xml:space="preserve">  </t>
    </r>
  </si>
  <si>
    <r>
      <rPr>
        <b/>
        <sz val="11"/>
        <rFont val="Arial"/>
        <family val="2"/>
      </rPr>
      <t>FB060</t>
    </r>
    <r>
      <rPr>
        <sz val="11"/>
        <rFont val="Arial"/>
        <family val="2"/>
      </rPr>
      <t xml:space="preserve"> - Zhi Ca Plus </t>
    </r>
  </si>
  <si>
    <t>Cukierki kawowe</t>
  </si>
  <si>
    <t>10 x 9,5 g</t>
  </si>
  <si>
    <r>
      <rPr>
        <b/>
        <sz val="11"/>
        <rFont val="Arial"/>
        <family val="2"/>
      </rPr>
      <t xml:space="preserve">FB063 </t>
    </r>
    <r>
      <rPr>
        <sz val="11"/>
        <rFont val="Arial"/>
        <family val="2"/>
      </rPr>
      <t xml:space="preserve">- Zhi Cafe Classic </t>
    </r>
  </si>
  <si>
    <t>Kawa ziarna tłuczone, słodzona</t>
  </si>
  <si>
    <t>20x 20 g</t>
  </si>
  <si>
    <r>
      <rPr>
        <b/>
        <sz val="11"/>
        <rFont val="Arial"/>
        <family val="2"/>
      </rPr>
      <t xml:space="preserve">FB065 - </t>
    </r>
    <r>
      <rPr>
        <sz val="11"/>
        <rFont val="Arial"/>
        <family val="2"/>
      </rPr>
      <t xml:space="preserve">Morinzhi (700ml) </t>
    </r>
  </si>
  <si>
    <r>
      <rPr>
        <b/>
        <sz val="11"/>
        <rFont val="Arial"/>
        <family val="2"/>
      </rPr>
      <t xml:space="preserve">FB072 - </t>
    </r>
    <r>
      <rPr>
        <sz val="11"/>
        <rFont val="Arial"/>
        <family val="2"/>
      </rPr>
      <t xml:space="preserve">DXN Maca Vita Cafe </t>
    </r>
  </si>
  <si>
    <t>Kawa z macą i żeńszeniem</t>
  </si>
  <si>
    <r>
      <rPr>
        <b/>
        <sz val="11"/>
        <rFont val="Arial"/>
        <family val="2"/>
      </rPr>
      <t xml:space="preserve">FB073 </t>
    </r>
    <r>
      <rPr>
        <i/>
        <sz val="11"/>
        <rFont val="Arial"/>
        <family val="2"/>
      </rPr>
      <t xml:space="preserve">- </t>
    </r>
    <r>
      <rPr>
        <sz val="11"/>
        <rFont val="Arial"/>
        <family val="2"/>
      </rPr>
      <t>DXN Maca EuCafe</t>
    </r>
    <r>
      <rPr>
        <i/>
        <sz val="11"/>
        <rFont val="Arial"/>
        <family val="2"/>
      </rPr>
      <t xml:space="preserve"> </t>
    </r>
  </si>
  <si>
    <t xml:space="preserve">Kawa z macą </t>
  </si>
  <si>
    <r>
      <rPr>
        <b/>
        <sz val="11"/>
        <rFont val="Arial"/>
        <family val="2"/>
      </rPr>
      <t>FB098 -</t>
    </r>
    <r>
      <rPr>
        <sz val="11"/>
        <rFont val="Arial"/>
        <family val="2"/>
      </rPr>
      <t xml:space="preserve"> White Coffee Zhino</t>
    </r>
  </si>
  <si>
    <t>Kawa cappucino</t>
  </si>
  <si>
    <t>12 x 28 g</t>
  </si>
  <si>
    <r>
      <rPr>
        <b/>
        <sz val="11"/>
        <rFont val="Arial"/>
        <family val="2"/>
      </rPr>
      <t xml:space="preserve">FB121 - </t>
    </r>
    <r>
      <rPr>
        <sz val="11"/>
        <rFont val="Arial"/>
        <family val="2"/>
      </rPr>
      <t xml:space="preserve">Spica tea </t>
    </r>
  </si>
  <si>
    <t>Herbata ziołowa</t>
  </si>
  <si>
    <t>20 x 5 g</t>
  </si>
  <si>
    <r>
      <rPr>
        <b/>
        <sz val="11"/>
        <rFont val="Arial"/>
        <family val="2"/>
      </rPr>
      <t>FB122</t>
    </r>
    <r>
      <rPr>
        <sz val="11"/>
        <rFont val="Arial"/>
        <family val="2"/>
      </rPr>
      <t xml:space="preserve"> - Lingzhi Black Coffee </t>
    </r>
  </si>
  <si>
    <t>Kawa czarna z reishi w saszetkach</t>
  </si>
  <si>
    <t>20 x 4,5 g</t>
  </si>
  <si>
    <r>
      <rPr>
        <b/>
        <sz val="11"/>
        <rFont val="Arial"/>
        <family val="2"/>
      </rPr>
      <t>FB124</t>
    </r>
    <r>
      <rPr>
        <sz val="11"/>
        <rFont val="Arial"/>
        <family val="2"/>
      </rPr>
      <t xml:space="preserve"> - Cocozhi </t>
    </r>
  </si>
  <si>
    <t>Kakao z ganodermą</t>
  </si>
  <si>
    <t>20 x 32 g</t>
  </si>
  <si>
    <r>
      <rPr>
        <b/>
        <sz val="11"/>
        <rFont val="Arial"/>
        <family val="2"/>
      </rPr>
      <t>FB125</t>
    </r>
    <r>
      <rPr>
        <sz val="11"/>
        <rFont val="Arial"/>
        <family val="2"/>
      </rPr>
      <t xml:space="preserve"> - Spirulina Cereal </t>
    </r>
  </si>
  <si>
    <t>Płatki ze spiruliną</t>
  </si>
  <si>
    <t>30 x 30 g</t>
  </si>
  <si>
    <r>
      <rPr>
        <b/>
        <sz val="11"/>
        <rFont val="Arial"/>
        <family val="2"/>
      </rPr>
      <t>FB129</t>
    </r>
    <r>
      <rPr>
        <sz val="11"/>
        <rFont val="Arial"/>
        <family val="2"/>
      </rPr>
      <t xml:space="preserve"> - DXN Cordyceps beverage Coffee </t>
    </r>
  </si>
  <si>
    <t>Kawa 3w1, z Kordycepsem</t>
  </si>
  <si>
    <r>
      <rPr>
        <b/>
        <sz val="11"/>
        <rFont val="Arial"/>
        <family val="2"/>
      </rPr>
      <t>FB130</t>
    </r>
    <r>
      <rPr>
        <sz val="11"/>
        <rFont val="Arial"/>
        <family val="2"/>
      </rPr>
      <t xml:space="preserve"> - DXN Cream Coffee </t>
    </r>
  </si>
  <si>
    <t>Kawa 2w1, kremowa</t>
  </si>
  <si>
    <t>20 x 14 g</t>
  </si>
  <si>
    <r>
      <rPr>
        <b/>
        <sz val="11"/>
        <rFont val="Arial"/>
        <family val="2"/>
      </rPr>
      <t>FB141</t>
    </r>
    <r>
      <rPr>
        <sz val="11"/>
        <rFont val="Arial"/>
        <family val="2"/>
      </rPr>
      <t xml:space="preserve"> - Lingzhi 3in1 Coffee </t>
    </r>
  </si>
  <si>
    <t>Kawa 3 w1</t>
  </si>
  <si>
    <r>
      <rPr>
        <b/>
        <sz val="11"/>
        <rFont val="Arial"/>
        <family val="2"/>
      </rPr>
      <t xml:space="preserve">FB143 </t>
    </r>
    <r>
      <rPr>
        <sz val="11"/>
        <rFont val="Arial"/>
        <family val="2"/>
      </rPr>
      <t xml:space="preserve">- Zhi Mint Plus </t>
    </r>
  </si>
  <si>
    <t>Cukierki miętowe</t>
  </si>
  <si>
    <t>12 x 25 g</t>
  </si>
  <si>
    <r>
      <rPr>
        <b/>
        <sz val="11"/>
        <rFont val="Arial"/>
        <family val="2"/>
      </rPr>
      <t xml:space="preserve">FB155 </t>
    </r>
    <r>
      <rPr>
        <sz val="11"/>
        <rFont val="Arial"/>
        <family val="2"/>
      </rPr>
      <t>–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Lemonzhi</t>
    </r>
  </si>
  <si>
    <t>Herbata instant cytrynowa</t>
  </si>
  <si>
    <t>20 x 22 g</t>
  </si>
  <si>
    <r>
      <rPr>
        <b/>
        <sz val="11"/>
        <rFont val="Arial"/>
        <family val="2"/>
      </rPr>
      <t xml:space="preserve">FB176 - </t>
    </r>
    <r>
      <rPr>
        <sz val="11"/>
        <rFont val="Arial"/>
        <family val="2"/>
      </rPr>
      <t>DXN Organic Virgin Coconut Oil</t>
    </r>
  </si>
  <si>
    <t>Organiczny olej kokosowy</t>
  </si>
  <si>
    <t>500 ml</t>
  </si>
  <si>
    <r>
      <rPr>
        <b/>
        <sz val="11"/>
        <rFont val="Arial"/>
        <family val="2"/>
      </rPr>
      <t xml:space="preserve">FB206 - </t>
    </r>
    <r>
      <rPr>
        <sz val="11"/>
        <rFont val="Arial"/>
        <family val="2"/>
      </rPr>
      <t>DXN Apple Fermented Juice Drink Base</t>
    </r>
  </si>
  <si>
    <t>Sok z fermentowanych jabłek</t>
  </si>
  <si>
    <t>15x 50ml</t>
  </si>
  <si>
    <r>
      <rPr>
        <b/>
        <sz val="11"/>
        <rFont val="Arial"/>
        <family val="2"/>
      </rPr>
      <t>FB237</t>
    </r>
    <r>
      <rPr>
        <sz val="11"/>
        <rFont val="Arial"/>
        <family val="2"/>
      </rPr>
      <t xml:space="preserve"> – </t>
    </r>
    <r>
      <rPr>
        <sz val="10"/>
        <rFont val="Arial"/>
        <family val="2"/>
      </rPr>
      <t>Fruit paste product based on fermented apple</t>
    </r>
  </si>
  <si>
    <t>Dżemik(pasta) fermentowane jabłka</t>
  </si>
  <si>
    <t>20x15g</t>
  </si>
  <si>
    <r>
      <rPr>
        <b/>
        <sz val="11"/>
        <rFont val="Arial"/>
        <family val="2"/>
      </rPr>
      <t>FB170</t>
    </r>
    <r>
      <rPr>
        <sz val="11"/>
        <rFont val="Arial"/>
        <family val="2"/>
      </rPr>
      <t xml:space="preserve"> - DXN Lingzhi Coffee 3in1, vending machine</t>
    </r>
  </si>
  <si>
    <t>1 kg</t>
  </si>
  <si>
    <r>
      <rPr>
        <b/>
        <sz val="11"/>
        <rFont val="Arial"/>
        <family val="2"/>
      </rPr>
      <t>FB077</t>
    </r>
    <r>
      <rPr>
        <sz val="11"/>
        <rFont val="Arial"/>
        <family val="2"/>
      </rPr>
      <t xml:space="preserve"> - DXN Lingzhi Black Coffee , vending machine</t>
    </r>
  </si>
  <si>
    <t>400 g</t>
  </si>
  <si>
    <r>
      <rPr>
        <b/>
        <sz val="11"/>
        <rFont val="Arial"/>
        <family val="2"/>
      </rPr>
      <t>FB078</t>
    </r>
    <r>
      <rPr>
        <sz val="11"/>
        <rFont val="Arial"/>
        <family val="2"/>
      </rPr>
      <t xml:space="preserve"> - DXN Cocozhi, vending machine</t>
    </r>
  </si>
  <si>
    <r>
      <rPr>
        <b/>
        <sz val="11"/>
        <rFont val="Arial"/>
        <family val="2"/>
      </rPr>
      <t>FB079</t>
    </r>
    <r>
      <rPr>
        <sz val="11"/>
        <rFont val="Arial"/>
        <family val="2"/>
      </rPr>
      <t xml:space="preserve"> - DXN Zhi Mocha, vending machine</t>
    </r>
  </si>
  <si>
    <r>
      <rPr>
        <b/>
        <sz val="10"/>
        <rFont val="Arial"/>
        <family val="2"/>
      </rPr>
      <t>SKP022c</t>
    </r>
    <r>
      <rPr>
        <sz val="11"/>
        <rFont val="Arial"/>
        <family val="2"/>
      </rPr>
      <t xml:space="preserve"> - Try Pack 1 - </t>
    </r>
    <r>
      <rPr>
        <sz val="9"/>
        <color indexed="8"/>
        <rFont val="Times New Roman"/>
        <family val="1"/>
      </rPr>
      <t>: (FB054-1pc),(FB002-1pc),(FB068-1pc),(FB063-1pc),(FB025-1pc)</t>
    </r>
  </si>
  <si>
    <r>
      <rPr>
        <b/>
        <sz val="10"/>
        <rFont val="Arial"/>
        <family val="2"/>
      </rPr>
      <t>SKP023b</t>
    </r>
    <r>
      <rPr>
        <sz val="11"/>
        <rFont val="Arial"/>
        <family val="2"/>
      </rPr>
      <t xml:space="preserve"> - Try Pack 2 - </t>
    </r>
    <r>
      <rPr>
        <sz val="10"/>
        <color indexed="8"/>
        <rFont val="Times New Roman"/>
        <family val="1"/>
      </rPr>
      <t>: (FB054-2pc),(FB002-1pc),(FB068-1pc),(FB034-1pc),(FB073-1pc),(FB072-1pc)</t>
    </r>
  </si>
  <si>
    <r>
      <rPr>
        <b/>
        <sz val="10"/>
        <rFont val="Arial"/>
        <family val="2"/>
      </rPr>
      <t>SKP024b</t>
    </r>
    <r>
      <rPr>
        <sz val="11"/>
        <rFont val="Arial"/>
        <family val="2"/>
      </rPr>
      <t xml:space="preserve"> - Extra Coffee Try Pack -</t>
    </r>
    <r>
      <rPr>
        <sz val="10"/>
        <rFont val="Arial"/>
        <family val="2"/>
      </rPr>
      <t xml:space="preserve"> </t>
    </r>
    <r>
      <rPr>
        <sz val="10"/>
        <color indexed="8"/>
        <rFont val="Times New Roman"/>
        <family val="1"/>
      </rPr>
      <t>:(FB054-1pc),(FB002-1pc),(FB068-1pc),(FB034-1pc),(FB098-1pc)</t>
    </r>
  </si>
  <si>
    <r>
      <rPr>
        <b/>
        <sz val="10"/>
        <rFont val="Arial"/>
        <family val="2"/>
      </rPr>
      <t xml:space="preserve">SKP025c </t>
    </r>
    <r>
      <rPr>
        <sz val="11"/>
        <rFont val="Arial"/>
        <family val="2"/>
      </rPr>
      <t xml:space="preserve">- Good Morning DXN Try Pack - </t>
    </r>
    <r>
      <rPr>
        <sz val="10"/>
        <color indexed="8"/>
        <rFont val="Times New Roman"/>
        <family val="1"/>
      </rPr>
      <t>: (FB044-2pc),(FB032-2pc),(FB025-1pc)</t>
    </r>
  </si>
  <si>
    <r>
      <rPr>
        <b/>
        <sz val="10"/>
        <rFont val="Arial"/>
        <family val="2"/>
      </rPr>
      <t>SKP036a –</t>
    </r>
    <r>
      <rPr>
        <sz val="10"/>
        <rFont val="Arial"/>
        <family val="2"/>
      </rPr>
      <t xml:space="preserve"> Fresh Try Pack - contains: (FB143-1sachet),(FB060-1sachet),(FB032-1x40g)</t>
    </r>
  </si>
  <si>
    <r>
      <rPr>
        <b/>
        <sz val="11"/>
        <rFont val="Arial"/>
        <family val="2"/>
      </rPr>
      <t>HF001</t>
    </r>
    <r>
      <rPr>
        <sz val="11"/>
        <rFont val="Arial"/>
        <family val="2"/>
      </rPr>
      <t xml:space="preserve"> - RG 90</t>
    </r>
  </si>
  <si>
    <t>RG Kapsułki 90</t>
  </si>
  <si>
    <t>90 x 270 mg</t>
  </si>
  <si>
    <r>
      <rPr>
        <b/>
        <sz val="11"/>
        <rFont val="Arial"/>
        <family val="2"/>
      </rPr>
      <t>HF002</t>
    </r>
    <r>
      <rPr>
        <sz val="11"/>
        <rFont val="Arial"/>
        <family val="2"/>
      </rPr>
      <t xml:space="preserve"> - RG 30</t>
    </r>
  </si>
  <si>
    <t>RG Kapsułki 30</t>
  </si>
  <si>
    <t>30 x 270 mg</t>
  </si>
  <si>
    <r>
      <rPr>
        <b/>
        <sz val="11"/>
        <rFont val="Arial"/>
        <family val="2"/>
      </rPr>
      <t>HF003</t>
    </r>
    <r>
      <rPr>
        <sz val="11"/>
        <rFont val="Arial"/>
        <family val="2"/>
      </rPr>
      <t xml:space="preserve"> - GL 90</t>
    </r>
  </si>
  <si>
    <t>GL  Kapsułki 90</t>
  </si>
  <si>
    <t>90 x 450 mg</t>
  </si>
  <si>
    <r>
      <rPr>
        <b/>
        <sz val="11"/>
        <rFont val="Arial"/>
        <family val="2"/>
      </rPr>
      <t>HF004</t>
    </r>
    <r>
      <rPr>
        <sz val="11"/>
        <rFont val="Arial"/>
        <family val="2"/>
      </rPr>
      <t xml:space="preserve"> - GL 30</t>
    </r>
  </si>
  <si>
    <t>GL  Kapsułki 30</t>
  </si>
  <si>
    <t>30 x 450 mg</t>
  </si>
  <si>
    <r>
      <rPr>
        <b/>
        <sz val="11"/>
        <rFont val="Arial"/>
        <family val="2"/>
      </rPr>
      <t>HF007</t>
    </r>
    <r>
      <rPr>
        <sz val="11"/>
        <rFont val="Arial"/>
        <family val="2"/>
      </rPr>
      <t xml:space="preserve"> - RG powder </t>
    </r>
  </si>
  <si>
    <t>RG Proszek</t>
  </si>
  <si>
    <t>15 g</t>
  </si>
  <si>
    <r>
      <rPr>
        <b/>
        <sz val="11"/>
        <rFont val="Arial"/>
        <family val="2"/>
      </rPr>
      <t>HF008</t>
    </r>
    <r>
      <rPr>
        <sz val="11"/>
        <rFont val="Arial"/>
        <family val="2"/>
      </rPr>
      <t xml:space="preserve"> - GL powder </t>
    </r>
  </si>
  <si>
    <t>GL Proszek</t>
  </si>
  <si>
    <t>30 g</t>
  </si>
  <si>
    <r>
      <rPr>
        <b/>
        <sz val="11"/>
        <rFont val="Arial"/>
        <family val="2"/>
      </rPr>
      <t>HF009</t>
    </r>
    <r>
      <rPr>
        <sz val="11"/>
        <rFont val="Arial"/>
        <family val="2"/>
      </rPr>
      <t xml:space="preserve"> – Andro-G 90</t>
    </r>
  </si>
  <si>
    <t>Andro-G 90 kapsułek</t>
  </si>
  <si>
    <t>90 x 350 mg</t>
  </si>
  <si>
    <r>
      <rPr>
        <b/>
        <sz val="11"/>
        <rFont val="Arial"/>
        <family val="2"/>
      </rPr>
      <t>HF010</t>
    </r>
    <r>
      <rPr>
        <sz val="11"/>
        <rFont val="Arial"/>
        <family val="2"/>
      </rPr>
      <t xml:space="preserve"> – Andro-G 30</t>
    </r>
  </si>
  <si>
    <t>Andro-G 30 kapsułek</t>
  </si>
  <si>
    <t>30 x 350 mg</t>
  </si>
  <si>
    <r>
      <rPr>
        <b/>
        <sz val="11"/>
        <rFont val="Arial"/>
        <family val="2"/>
      </rPr>
      <t>HF024</t>
    </r>
    <r>
      <rPr>
        <sz val="11"/>
        <rFont val="Arial"/>
        <family val="2"/>
      </rPr>
      <t xml:space="preserve"> - Cordyceps capsules </t>
    </r>
  </si>
  <si>
    <t>Kordyceps</t>
  </si>
  <si>
    <t>60 x 450 mg</t>
  </si>
  <si>
    <r>
      <rPr>
        <b/>
        <sz val="11"/>
        <rFont val="Arial"/>
        <family val="2"/>
      </rPr>
      <t>HF029</t>
    </r>
    <r>
      <rPr>
        <sz val="11"/>
        <rFont val="Arial"/>
        <family val="2"/>
      </rPr>
      <t xml:space="preserve"> - Lion's Mane </t>
    </r>
  </si>
  <si>
    <t>Lwia Grzywa</t>
  </si>
  <si>
    <t>120 x 300 mg</t>
  </si>
  <si>
    <r>
      <rPr>
        <b/>
        <sz val="11"/>
        <rFont val="Arial"/>
        <family val="2"/>
      </rPr>
      <t xml:space="preserve">HF031 </t>
    </r>
    <r>
      <rPr>
        <sz val="11"/>
        <rFont val="Arial"/>
        <family val="2"/>
      </rPr>
      <t xml:space="preserve">- Spirulina tablets 120s </t>
    </r>
  </si>
  <si>
    <t>Spirulina</t>
  </si>
  <si>
    <t>120 x 250 mg</t>
  </si>
  <si>
    <r>
      <rPr>
        <b/>
        <sz val="11"/>
        <rFont val="Arial"/>
        <family val="2"/>
      </rPr>
      <t>HF034</t>
    </r>
    <r>
      <rPr>
        <sz val="11"/>
        <rFont val="Arial"/>
        <family val="2"/>
      </rPr>
      <t xml:space="preserve"> - RG 360</t>
    </r>
  </si>
  <si>
    <t>RG Kapsułki 360</t>
  </si>
  <si>
    <t>360 x 270 mg</t>
  </si>
  <si>
    <r>
      <rPr>
        <b/>
        <sz val="11"/>
        <rFont val="Arial"/>
        <family val="2"/>
      </rPr>
      <t>HF035</t>
    </r>
    <r>
      <rPr>
        <sz val="11"/>
        <rFont val="Arial"/>
        <family val="2"/>
      </rPr>
      <t xml:space="preserve"> - GL 360 </t>
    </r>
  </si>
  <si>
    <t>GL  Kapsułki 360</t>
  </si>
  <si>
    <t>360 x 450 mg</t>
  </si>
  <si>
    <r>
      <rPr>
        <b/>
        <sz val="11"/>
        <rFont val="Arial"/>
        <family val="2"/>
      </rPr>
      <t>HF038</t>
    </r>
    <r>
      <rPr>
        <sz val="11"/>
        <rFont val="Arial"/>
        <family val="2"/>
      </rPr>
      <t xml:space="preserve"> - Spirulina tablets 500s </t>
    </r>
  </si>
  <si>
    <t>500 x 250 mg</t>
  </si>
  <si>
    <r>
      <rPr>
        <b/>
        <sz val="11"/>
        <rFont val="Arial"/>
        <family val="2"/>
      </rPr>
      <t>HF040</t>
    </r>
    <r>
      <rPr>
        <sz val="11"/>
        <rFont val="Arial"/>
        <family val="2"/>
      </rPr>
      <t xml:space="preserve"> - Reishi Mushroom Powder 22g</t>
    </r>
  </si>
  <si>
    <t>Mieszanka RG i GL małe opak.</t>
  </si>
  <si>
    <t>22 g</t>
  </si>
  <si>
    <r>
      <rPr>
        <b/>
        <sz val="11"/>
        <rFont val="Arial"/>
        <family val="2"/>
      </rPr>
      <t>HF041</t>
    </r>
    <r>
      <rPr>
        <sz val="11"/>
        <rFont val="Arial"/>
        <family val="2"/>
      </rPr>
      <t xml:space="preserve"> - Reishi Mushroom Powder 70g </t>
    </r>
  </si>
  <si>
    <t>Mieszanka RG i GL duże opak.</t>
  </si>
  <si>
    <t>70 g</t>
  </si>
  <si>
    <r>
      <rPr>
        <b/>
        <sz val="11"/>
        <rFont val="Arial"/>
        <family val="2"/>
      </rPr>
      <t xml:space="preserve">HF049 - </t>
    </r>
    <r>
      <rPr>
        <sz val="11"/>
        <rFont val="Arial"/>
        <family val="2"/>
      </rPr>
      <t>DXN Black Cumin Plus Capsule 30</t>
    </r>
  </si>
  <si>
    <t>Czarnuszka 30 kapsulek</t>
  </si>
  <si>
    <r>
      <rPr>
        <b/>
        <sz val="11"/>
        <rFont val="Arial"/>
        <family val="2"/>
      </rPr>
      <t xml:space="preserve">HF050 - </t>
    </r>
    <r>
      <rPr>
        <sz val="11"/>
        <rFont val="Arial"/>
        <family val="2"/>
      </rPr>
      <t>DXN Black Cumin Plus Capsule 90</t>
    </r>
  </si>
  <si>
    <t>Czarnuszka 90 kapsulek</t>
  </si>
  <si>
    <r>
      <rPr>
        <b/>
        <sz val="11"/>
        <rFont val="Arial"/>
        <family val="2"/>
      </rPr>
      <t>HF056</t>
    </r>
    <r>
      <rPr>
        <sz val="11"/>
        <rFont val="Arial"/>
        <family val="2"/>
      </rPr>
      <t xml:space="preserve"> - DXN Myco Veggie EU</t>
    </r>
  </si>
  <si>
    <t xml:space="preserve">Myco Veggie </t>
  </si>
  <si>
    <r>
      <rPr>
        <b/>
        <sz val="11"/>
        <rFont val="Arial"/>
        <family val="2"/>
      </rPr>
      <t xml:space="preserve">HF066 - </t>
    </r>
    <r>
      <rPr>
        <sz val="11"/>
        <rFont val="Arial"/>
        <family val="2"/>
      </rPr>
      <t>DXN Spirulina Powder</t>
    </r>
  </si>
  <si>
    <t>Spirulina w proszku</t>
  </si>
  <si>
    <t>50 g</t>
  </si>
  <si>
    <r>
      <rPr>
        <b/>
        <sz val="11"/>
        <rFont val="Arial"/>
        <family val="2"/>
      </rPr>
      <t>HF067</t>
    </r>
    <r>
      <rPr>
        <sz val="11"/>
        <rFont val="Arial"/>
        <family val="2"/>
      </rPr>
      <t xml:space="preserve"> - DXN Cordyceps Powder</t>
    </r>
  </si>
  <si>
    <t>Kordyceps w proszku</t>
  </si>
  <si>
    <r>
      <rPr>
        <b/>
        <sz val="11"/>
        <rFont val="Arial"/>
        <family val="2"/>
      </rPr>
      <t xml:space="preserve">HF071 - </t>
    </r>
    <r>
      <rPr>
        <sz val="11"/>
        <rFont val="Arial"/>
        <family val="2"/>
      </rPr>
      <t>DXN Poria S Powder</t>
    </r>
  </si>
  <si>
    <t>Poria S – Proszek</t>
  </si>
  <si>
    <r>
      <rPr>
        <b/>
        <sz val="11"/>
        <rFont val="Arial"/>
        <family val="2"/>
      </rPr>
      <t>PC004</t>
    </r>
    <r>
      <rPr>
        <sz val="11"/>
        <rFont val="Arial"/>
        <family val="2"/>
      </rPr>
      <t xml:space="preserve"> - Ganozhi Shampoo </t>
    </r>
  </si>
  <si>
    <t>Szampon</t>
  </si>
  <si>
    <t>250 ml</t>
  </si>
  <si>
    <r>
      <rPr>
        <b/>
        <sz val="11"/>
        <rFont val="Arial"/>
        <family val="2"/>
      </rPr>
      <t xml:space="preserve">PC005 </t>
    </r>
    <r>
      <rPr>
        <i/>
        <sz val="11"/>
        <rFont val="Arial"/>
        <family val="2"/>
      </rPr>
      <t xml:space="preserve">– </t>
    </r>
    <r>
      <rPr>
        <sz val="11"/>
        <rFont val="Arial"/>
        <family val="2"/>
      </rPr>
      <t xml:space="preserve">Ganozhi Body Foam </t>
    </r>
  </si>
  <si>
    <t>Żel do mycia ciała</t>
  </si>
  <si>
    <r>
      <rPr>
        <b/>
        <sz val="11"/>
        <rFont val="Arial"/>
        <family val="2"/>
      </rPr>
      <t xml:space="preserve">PC006 </t>
    </r>
    <r>
      <rPr>
        <sz val="11"/>
        <rFont val="Arial"/>
        <family val="2"/>
      </rPr>
      <t xml:space="preserve">- Ganozhi Toothpaste </t>
    </r>
  </si>
  <si>
    <t>Pasta do zębów</t>
  </si>
  <si>
    <t>150 g</t>
  </si>
  <si>
    <r>
      <rPr>
        <b/>
        <sz val="11"/>
        <rFont val="Arial"/>
        <family val="2"/>
      </rPr>
      <t xml:space="preserve">PC007 </t>
    </r>
    <r>
      <rPr>
        <sz val="11"/>
        <rFont val="Arial"/>
        <family val="2"/>
      </rPr>
      <t xml:space="preserve">- Gano Massage Oil (btl) </t>
    </r>
  </si>
  <si>
    <t>Olejek do masażu</t>
  </si>
  <si>
    <t>75 ml</t>
  </si>
  <si>
    <r>
      <rPr>
        <b/>
        <sz val="11"/>
        <rFont val="Arial"/>
        <family val="2"/>
      </rPr>
      <t>PC014</t>
    </r>
    <r>
      <rPr>
        <sz val="11"/>
        <rFont val="Arial"/>
        <family val="2"/>
      </rPr>
      <t xml:space="preserve"> - Tea Tree Cream </t>
    </r>
  </si>
  <si>
    <t>Krem z drzewa herbacianego</t>
  </si>
  <si>
    <t xml:space="preserve">30 ml </t>
  </si>
  <si>
    <r>
      <rPr>
        <b/>
        <sz val="11"/>
        <rFont val="Arial"/>
        <family val="2"/>
      </rPr>
      <t>PC016</t>
    </r>
    <r>
      <rPr>
        <sz val="11"/>
        <rFont val="Arial"/>
        <family val="2"/>
      </rPr>
      <t xml:space="preserve"> - DXN Toiletries Travel Kit </t>
    </r>
  </si>
  <si>
    <t>Zestaw szampon, żel, pasta</t>
  </si>
  <si>
    <r>
      <rPr>
        <b/>
        <sz val="11"/>
        <rFont val="Arial"/>
        <family val="2"/>
      </rPr>
      <t xml:space="preserve">PC036 - </t>
    </r>
    <r>
      <rPr>
        <sz val="11"/>
        <rFont val="Arial"/>
        <family val="2"/>
      </rPr>
      <t xml:space="preserve">Ganozhi Soap </t>
    </r>
  </si>
  <si>
    <t>Mydło</t>
  </si>
  <si>
    <t>40g</t>
  </si>
  <si>
    <r>
      <rPr>
        <b/>
        <sz val="11"/>
        <rFont val="Arial"/>
        <family val="2"/>
      </rPr>
      <t xml:space="preserve">PC032 </t>
    </r>
    <r>
      <rPr>
        <sz val="11"/>
        <rFont val="Arial"/>
        <family val="2"/>
      </rPr>
      <t xml:space="preserve">- Ganozhi Toothpaste – (op. 4x40 g) </t>
    </r>
  </si>
  <si>
    <t>4 x 40 g</t>
  </si>
  <si>
    <r>
      <rPr>
        <b/>
        <sz val="11"/>
        <rFont val="Arial"/>
        <family val="2"/>
      </rPr>
      <t>SC012</t>
    </r>
    <r>
      <rPr>
        <sz val="11"/>
        <rFont val="Arial"/>
        <family val="2"/>
      </rPr>
      <t xml:space="preserve"> - DXN Chubby Baby Oil </t>
    </r>
  </si>
  <si>
    <t>Olejek dla dzieci</t>
  </si>
  <si>
    <t>200 ml</t>
  </si>
  <si>
    <t>Zestaw DSP A b</t>
  </si>
  <si>
    <t>Zestaw DSP można zakupić tylko raz, do 14 dni od momentu wstąpienia do DXN. Kupując zestaw otrzymujesz 10% bonusu na pozostałe produkty (warunki - patrz broszura reklamowa), więc nie należy wpłacać kwoty wynikającej z tego formularza -jeśli są zamówione jeszcze inne produkty.</t>
  </si>
  <si>
    <t>Zestaw DSP A1 b</t>
  </si>
  <si>
    <t>Zestaw DSP B b</t>
  </si>
  <si>
    <t>Zestaw DSP B1 a</t>
  </si>
  <si>
    <t>Zestaw DSP C b</t>
  </si>
  <si>
    <t xml:space="preserve">Zestaw DSP C1 </t>
  </si>
  <si>
    <r>
      <rPr>
        <b/>
        <sz val="11"/>
        <color indexed="12"/>
        <rFont val="Arial"/>
        <family val="2"/>
      </rPr>
      <t>SC039</t>
    </r>
    <r>
      <rPr>
        <sz val="11"/>
        <rFont val="Arial"/>
        <family val="2"/>
      </rPr>
      <t xml:space="preserve"> - DXN M Miracle Marine Liposome Smoothing Foam Cleanser</t>
    </r>
  </si>
  <si>
    <t>150 ml</t>
  </si>
  <si>
    <r>
      <rPr>
        <b/>
        <sz val="11"/>
        <color indexed="12"/>
        <rFont val="Arial"/>
        <family val="2"/>
      </rPr>
      <t>SC040</t>
    </r>
    <r>
      <rPr>
        <sz val="11"/>
        <rFont val="Arial"/>
        <family val="2"/>
      </rPr>
      <t xml:space="preserve"> - DXN M Miracle Marine Liposome Calming Toner</t>
    </r>
  </si>
  <si>
    <r>
      <rPr>
        <b/>
        <sz val="11"/>
        <color indexed="12"/>
        <rFont val="Arial"/>
        <family val="2"/>
      </rPr>
      <t>SC041</t>
    </r>
    <r>
      <rPr>
        <sz val="11"/>
        <rFont val="Arial"/>
        <family val="2"/>
      </rPr>
      <t xml:space="preserve"> - DXN M Miracle Marine Liposome Hydrating Algae Essence</t>
    </r>
  </si>
  <si>
    <t>30 ml</t>
  </si>
  <si>
    <r>
      <rPr>
        <b/>
        <sz val="11"/>
        <color indexed="12"/>
        <rFont val="Arial"/>
        <family val="2"/>
      </rPr>
      <t>SC042</t>
    </r>
    <r>
      <rPr>
        <sz val="11"/>
        <rFont val="Arial"/>
        <family val="2"/>
      </rPr>
      <t xml:space="preserve"> - DXN M Miracle Marine Liposome Vital Extra Emulsion</t>
    </r>
  </si>
  <si>
    <r>
      <rPr>
        <b/>
        <sz val="11"/>
        <color indexed="12"/>
        <rFont val="Arial"/>
        <family val="2"/>
      </rPr>
      <t>SC043</t>
    </r>
    <r>
      <rPr>
        <sz val="11"/>
        <rFont val="Arial"/>
        <family val="2"/>
      </rPr>
      <t xml:space="preserve"> - DXN M Miracle Marine Liposome Ultimate Eye Cream</t>
    </r>
  </si>
  <si>
    <r>
      <rPr>
        <b/>
        <sz val="11"/>
        <color indexed="12"/>
        <rFont val="Arial"/>
        <family val="2"/>
      </rPr>
      <t>SC044</t>
    </r>
    <r>
      <rPr>
        <sz val="11"/>
        <rFont val="Arial"/>
        <family val="2"/>
      </rPr>
      <t xml:space="preserve"> - DXN M Miracle Marine Liposome Moisturizing Cream</t>
    </r>
  </si>
  <si>
    <t>50 ml</t>
  </si>
  <si>
    <r>
      <rPr>
        <b/>
        <sz val="11"/>
        <color indexed="12"/>
        <rFont val="Arial"/>
        <family val="2"/>
      </rPr>
      <t>SC045</t>
    </r>
    <r>
      <rPr>
        <sz val="11"/>
        <rFont val="Arial"/>
        <family val="2"/>
      </rPr>
      <t xml:space="preserve"> - DXN Watery Correction Cream</t>
    </r>
  </si>
  <si>
    <t>45 ml</t>
  </si>
  <si>
    <r>
      <rPr>
        <b/>
        <sz val="11"/>
        <color indexed="12"/>
        <rFont val="Arial"/>
        <family val="2"/>
      </rPr>
      <t>SC046</t>
    </r>
    <r>
      <rPr>
        <sz val="11"/>
        <rFont val="Arial"/>
        <family val="2"/>
      </rPr>
      <t xml:space="preserve"> - DXN Watery Sun Essence</t>
    </r>
  </si>
  <si>
    <r>
      <rPr>
        <b/>
        <sz val="11"/>
        <color indexed="12"/>
        <rFont val="Arial"/>
        <family val="2"/>
      </rPr>
      <t>SC047</t>
    </r>
    <r>
      <rPr>
        <sz val="11"/>
        <color indexed="12"/>
        <rFont val="Arial"/>
        <family val="2"/>
      </rPr>
      <t xml:space="preserve"> –</t>
    </r>
    <r>
      <rPr>
        <sz val="11"/>
        <color indexed="8"/>
        <rFont val="Arial"/>
        <family val="2"/>
      </rPr>
      <t xml:space="preserve"> DXN Gempyuri Multi Massage Cleanser</t>
    </r>
  </si>
  <si>
    <t>125 ml</t>
  </si>
  <si>
    <r>
      <rPr>
        <b/>
        <sz val="11"/>
        <color indexed="12"/>
        <rFont val="Arial"/>
        <family val="2"/>
      </rPr>
      <t>SC048</t>
    </r>
    <r>
      <rPr>
        <sz val="11"/>
        <color indexed="12"/>
        <rFont val="Arial"/>
        <family val="2"/>
      </rPr>
      <t xml:space="preserve"> – </t>
    </r>
    <r>
      <rPr>
        <sz val="11"/>
        <color indexed="8"/>
        <rFont val="Arial"/>
        <family val="2"/>
      </rPr>
      <t xml:space="preserve">DXN Gempyuri Tightening Fresh Toner </t>
    </r>
  </si>
  <si>
    <t>100 ml</t>
  </si>
  <si>
    <r>
      <rPr>
        <b/>
        <sz val="11"/>
        <color indexed="12"/>
        <rFont val="Arial"/>
        <family val="2"/>
      </rPr>
      <t>SC049</t>
    </r>
    <r>
      <rPr>
        <sz val="11"/>
        <color indexed="8"/>
        <rFont val="Arial"/>
        <family val="2"/>
      </rPr>
      <t xml:space="preserve"> – DXN Gempyuri Volume Energy Serum </t>
    </r>
  </si>
  <si>
    <r>
      <rPr>
        <b/>
        <sz val="11"/>
        <color indexed="12"/>
        <rFont val="Arial"/>
        <family val="2"/>
      </rPr>
      <t>SC050</t>
    </r>
    <r>
      <rPr>
        <sz val="11"/>
        <color indexed="8"/>
        <rFont val="Arial"/>
        <family val="2"/>
      </rPr>
      <t xml:space="preserve"> – DXN Gempyuri Lifting Impact Ampoule Oil</t>
    </r>
  </si>
  <si>
    <r>
      <rPr>
        <b/>
        <sz val="11"/>
        <color indexed="12"/>
        <rFont val="Arial"/>
        <family val="2"/>
      </rPr>
      <t>SC051</t>
    </r>
    <r>
      <rPr>
        <sz val="11"/>
        <color indexed="12"/>
        <rFont val="Arial"/>
        <family val="2"/>
      </rPr>
      <t xml:space="preserve"> – </t>
    </r>
    <r>
      <rPr>
        <sz val="11"/>
        <color indexed="8"/>
        <rFont val="Arial"/>
        <family val="2"/>
      </rPr>
      <t xml:space="preserve">DXN Gempyuri Derma Perfection Rejuvenation Cream </t>
    </r>
  </si>
  <si>
    <r>
      <rPr>
        <b/>
        <sz val="11"/>
        <color indexed="12"/>
        <rFont val="Arial"/>
        <family val="2"/>
      </rPr>
      <t>SC052</t>
    </r>
    <r>
      <rPr>
        <sz val="11"/>
        <rFont val="Arial"/>
        <family val="2"/>
      </rPr>
      <t xml:space="preserve"> - DXN Gempyuri Mask</t>
    </r>
  </si>
  <si>
    <t>5 x 25 ml</t>
  </si>
  <si>
    <r>
      <rPr>
        <b/>
        <sz val="11"/>
        <color indexed="12"/>
        <rFont val="Arial"/>
        <family val="2"/>
      </rPr>
      <t>SC053</t>
    </r>
    <r>
      <rPr>
        <sz val="11"/>
        <rFont val="Arial"/>
        <family val="2"/>
      </rPr>
      <t xml:space="preserve"> - DXN Cacao Essential Mask</t>
    </r>
  </si>
  <si>
    <r>
      <rPr>
        <b/>
        <sz val="11"/>
        <color indexed="12"/>
        <rFont val="Arial"/>
        <family val="2"/>
      </rPr>
      <t>SC054</t>
    </r>
    <r>
      <rPr>
        <sz val="11"/>
        <rFont val="Arial"/>
        <family val="2"/>
      </rPr>
      <t xml:space="preserve"> - DXN Tea Tree Essential Mask</t>
    </r>
  </si>
  <si>
    <r>
      <rPr>
        <b/>
        <sz val="11"/>
        <color indexed="12"/>
        <rFont val="Arial"/>
        <family val="2"/>
      </rPr>
      <t>SC055</t>
    </r>
    <r>
      <rPr>
        <sz val="11"/>
        <rFont val="Arial"/>
        <family val="2"/>
      </rPr>
      <t xml:space="preserve"> - DXN Gempyuri Skin Care Set</t>
    </r>
  </si>
  <si>
    <t>Zestaw 5 elem</t>
  </si>
  <si>
    <r>
      <rPr>
        <b/>
        <sz val="11"/>
        <color indexed="12"/>
        <rFont val="Arial"/>
        <family val="2"/>
      </rPr>
      <t>SC056</t>
    </r>
    <r>
      <rPr>
        <sz val="11"/>
        <rFont val="Arial"/>
        <family val="2"/>
      </rPr>
      <t xml:space="preserve"> - DXN M Miracle Marine Liposome Complete Skin Care Set</t>
    </r>
  </si>
  <si>
    <t>Zestaw 8 elem</t>
  </si>
  <si>
    <t xml:space="preserve"> Książka  Dr Lim Siow Jin – Moja podróż z DXN </t>
  </si>
  <si>
    <t>Wydanie polskie</t>
  </si>
  <si>
    <t>szt</t>
  </si>
  <si>
    <r>
      <rPr>
        <b/>
        <sz val="11"/>
        <rFont val="Arial"/>
        <family val="2"/>
      </rPr>
      <t>P2056</t>
    </r>
    <r>
      <rPr>
        <sz val="11"/>
        <rFont val="Arial"/>
        <family val="2"/>
      </rPr>
      <t xml:space="preserve"> - New Ganoderma Booklet - PL</t>
    </r>
  </si>
  <si>
    <t>Broszura o GANODERMIE</t>
  </si>
  <si>
    <r>
      <rPr>
        <b/>
        <sz val="11"/>
        <rFont val="Arial"/>
        <family val="2"/>
      </rPr>
      <t>P2057</t>
    </r>
    <r>
      <rPr>
        <sz val="11"/>
        <rFont val="Arial"/>
        <family val="2"/>
      </rPr>
      <t xml:space="preserve"> - </t>
    </r>
    <r>
      <rPr>
        <sz val="11"/>
        <color indexed="8"/>
        <rFont val="Arial"/>
        <family val="2"/>
      </rPr>
      <t>Spirulina booklet - PL</t>
    </r>
  </si>
  <si>
    <t>Broszura o SPIRULINIE</t>
  </si>
  <si>
    <r>
      <rPr>
        <b/>
        <sz val="11"/>
        <color indexed="8"/>
        <rFont val="Arial"/>
        <family val="2"/>
      </rPr>
      <t>P2058</t>
    </r>
    <r>
      <rPr>
        <sz val="11"/>
        <color indexed="8"/>
        <rFont val="Arial"/>
        <family val="2"/>
      </rPr>
      <t xml:space="preserve"> - Cordyceps&amp;Lion´s Mane Brochure - PL</t>
    </r>
  </si>
  <si>
    <t>Brosz. KORDYCEPS I LWIA GRZYWA</t>
  </si>
  <si>
    <r>
      <rPr>
        <b/>
        <sz val="11"/>
        <rFont val="Arial"/>
        <family val="2"/>
      </rPr>
      <t>P2089</t>
    </r>
    <r>
      <rPr>
        <sz val="11"/>
        <rFont val="Arial"/>
        <family val="2"/>
      </rPr>
      <t xml:space="preserve"> - European Products Catalogue – Polish*1</t>
    </r>
  </si>
  <si>
    <t>Katalog Produktowy *1szt</t>
  </si>
  <si>
    <r>
      <rPr>
        <b/>
        <sz val="11"/>
        <rFont val="Arial"/>
        <family val="2"/>
      </rPr>
      <t>P2090</t>
    </r>
    <r>
      <rPr>
        <sz val="11"/>
        <rFont val="Arial"/>
        <family val="2"/>
      </rPr>
      <t xml:space="preserve"> - European Products Catalogue – Polish*5</t>
    </r>
  </si>
  <si>
    <t>Katalog Produktowy *5szt</t>
  </si>
  <si>
    <t>5 szt (opak)</t>
  </si>
  <si>
    <r>
      <rPr>
        <b/>
        <sz val="11"/>
        <rFont val="Arial"/>
        <family val="2"/>
      </rPr>
      <t>P2142</t>
    </r>
    <r>
      <rPr>
        <sz val="11"/>
        <rFont val="Arial"/>
        <family val="2"/>
      </rPr>
      <t xml:space="preserve"> – DXN Cosmetics Academy Program Manual for DXN Gempyuri Series – PL</t>
    </r>
  </si>
  <si>
    <r>
      <rPr>
        <b/>
        <sz val="11"/>
        <rFont val="Arial"/>
        <family val="2"/>
      </rPr>
      <t>P2143</t>
    </r>
    <r>
      <rPr>
        <sz val="11"/>
        <rFont val="Arial"/>
        <family val="2"/>
      </rPr>
      <t xml:space="preserve"> – DXN Cosmetics Academy Program Manual for DXN M Miracle Series – PL</t>
    </r>
  </si>
  <si>
    <r>
      <rPr>
        <b/>
        <sz val="11"/>
        <rFont val="Arial"/>
        <family val="2"/>
      </rPr>
      <t xml:space="preserve">C2081 </t>
    </r>
    <r>
      <rPr>
        <sz val="11"/>
        <rFont val="Arial"/>
        <family val="2"/>
      </rPr>
      <t>– Broszurki o produktach. PL wersja</t>
    </r>
  </si>
  <si>
    <t>10 szt</t>
  </si>
  <si>
    <r>
      <rPr>
        <b/>
        <sz val="11"/>
        <rFont val="Arial"/>
        <family val="2"/>
      </rPr>
      <t>P2038</t>
    </r>
    <r>
      <rPr>
        <sz val="11"/>
        <rFont val="Arial"/>
        <family val="2"/>
      </rPr>
      <t xml:space="preserve"> - Product Brochure V1 - (EN)</t>
    </r>
  </si>
  <si>
    <t>1 pc</t>
  </si>
  <si>
    <r>
      <rPr>
        <b/>
        <sz val="11"/>
        <rFont val="Arial"/>
        <family val="2"/>
      </rPr>
      <t>P2040</t>
    </r>
    <r>
      <rPr>
        <sz val="11"/>
        <rFont val="Arial"/>
        <family val="2"/>
      </rPr>
      <t xml:space="preserve"> - Cordyceps&amp;Lion´s Mane Brochure (EN)</t>
    </r>
  </si>
  <si>
    <t>1 Set / 10 pcs</t>
  </si>
  <si>
    <r>
      <rPr>
        <b/>
        <sz val="11"/>
        <rFont val="Arial"/>
        <family val="2"/>
      </rPr>
      <t>P2041</t>
    </r>
    <r>
      <rPr>
        <sz val="11"/>
        <rFont val="Arial"/>
        <family val="2"/>
      </rPr>
      <t xml:space="preserve"> - Product Brochure V1 - (EN)</t>
    </r>
  </si>
  <si>
    <t>Promotions</t>
  </si>
  <si>
    <r>
      <rPr>
        <b/>
        <sz val="11"/>
        <rFont val="Arial"/>
        <family val="2"/>
      </rPr>
      <t>SKP011</t>
    </r>
    <r>
      <rPr>
        <sz val="11"/>
        <rFont val="Arial"/>
        <family val="2"/>
      </rPr>
      <t xml:space="preserve"> - Ganozhi Complete Skin Care Series (1xSET)</t>
    </r>
  </si>
  <si>
    <t>1xSET</t>
  </si>
  <si>
    <r>
      <rPr>
        <b/>
        <sz val="11"/>
        <rFont val="Arial"/>
        <family val="2"/>
      </rPr>
      <t>SKP012</t>
    </r>
    <r>
      <rPr>
        <sz val="11"/>
        <rFont val="Arial"/>
        <family val="2"/>
      </rPr>
      <t xml:space="preserve"> - Ganozhi Complete Skin Care Series (2xSET)</t>
    </r>
  </si>
  <si>
    <t>2xSET</t>
  </si>
  <si>
    <t>Razem produkty bez bonusów:</t>
  </si>
  <si>
    <t xml:space="preserve">PV: </t>
  </si>
  <si>
    <t>Medzisúčet</t>
  </si>
  <si>
    <t xml:space="preserve">Uwaga: paczka zapłacona o wartości powyżej 400 zł (liczone przed bonusem E-point, a po bonusie DSP) jest wysyłana BEZPŁATNIE. </t>
  </si>
  <si>
    <t>WPISZ  Koszt dostawy 15 zł wartość paczki do 400 zł:     do 5 kg- 15 zł, 5-20 kg- 22 zł</t>
  </si>
  <si>
    <t>Do zapłaty :</t>
  </si>
  <si>
    <t>GANODERMA CENTER POLAND J. Binek, 83-000 Pruszcz Gdański,  ul. Podkomorzego 58 Lokal 7</t>
  </si>
  <si>
    <t xml:space="preserve"> ul. Struga 16            </t>
  </si>
  <si>
    <t xml:space="preserve">Konto Santander Bank:  86 1090 1098 0000 0001 3168 3578 </t>
  </si>
  <si>
    <t>DSP bonus.  TAK?  To wpisz 1→</t>
  </si>
  <si>
    <t xml:space="preserve">           Bonusu DSP</t>
  </si>
  <si>
    <t>BONUS KLIENTA</t>
  </si>
  <si>
    <t>Zakup dla stawki</t>
  </si>
  <si>
    <t>Użyty bonus</t>
  </si>
  <si>
    <t>Max bonus</t>
  </si>
  <si>
    <t>po bonusie</t>
  </si>
  <si>
    <t>Do zapłaty po bonusach:</t>
  </si>
  <si>
    <t>suma kontrolna:</t>
  </si>
  <si>
    <t xml:space="preserve">Wysyłka: </t>
  </si>
  <si>
    <t>Suma 8%</t>
  </si>
  <si>
    <t>Suma23%</t>
  </si>
  <si>
    <t>Suma 23 po dsp</t>
  </si>
  <si>
    <t>bonus klienta</t>
  </si>
  <si>
    <r>
      <rPr>
        <sz val="12"/>
        <rFont val="Times New Roman"/>
        <family val="1"/>
      </rPr>
      <t>Bonus 23%</t>
    </r>
    <r>
      <rPr>
        <b/>
        <sz val="12"/>
        <rFont val="Times New Roman"/>
        <family val="1"/>
      </rPr>
      <t>Y</t>
    </r>
  </si>
  <si>
    <t>Bonus23 po dsp</t>
  </si>
  <si>
    <t>+vat23</t>
  </si>
  <si>
    <t>Dla 23</t>
  </si>
  <si>
    <t>Bonus 8%</t>
  </si>
  <si>
    <t>sums8 po dsp</t>
  </si>
  <si>
    <t>dla8</t>
  </si>
  <si>
    <t>bonus8 po dsp</t>
  </si>
  <si>
    <t>+vat 8</t>
  </si>
  <si>
    <t>dla max bonusów:</t>
  </si>
  <si>
    <t>Dla 8</t>
  </si>
  <si>
    <t>Bonus Klienta:</t>
  </si>
  <si>
    <t xml:space="preserve">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</si>
</sst>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&quot; (&quot;#,##0.00\);\-#\ ;@\ "/>
    <numFmt numFmtId="166" formatCode="#,##0.00\ [$zł-415];\-#,##0.00\ [$zł-415]"/>
    <numFmt numFmtId="167" formatCode="0.00"/>
    <numFmt numFmtId="168" formatCode="General"/>
    <numFmt numFmtId="169" formatCode="#,##0\ [$zł-415];\-#,##0\ [$zł-415]"/>
    <numFmt numFmtId="170" formatCode="#,##0.00\ [$zł-415];[RED]\-#,##0.00\ [$zł-415]"/>
    <numFmt numFmtId="171" formatCode="0%"/>
    <numFmt numFmtId="172" formatCode="0.00%"/>
  </numFmts>
  <fonts count="102">
    <font>
      <sz val="12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i/>
      <sz val="12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Arial"/>
      <family val="2"/>
    </font>
    <font>
      <b/>
      <sz val="22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18"/>
      <name val="Times New Roman"/>
      <family val="1"/>
    </font>
    <font>
      <b/>
      <i/>
      <sz val="11"/>
      <color indexed="39"/>
      <name val="Arial"/>
      <family val="2"/>
    </font>
    <font>
      <b/>
      <i/>
      <sz val="12"/>
      <color indexed="39"/>
      <name val="Arial"/>
      <family val="2"/>
    </font>
    <font>
      <sz val="12"/>
      <color indexed="18"/>
      <name val="Times New Roman"/>
      <family val="1"/>
    </font>
    <font>
      <b/>
      <sz val="16"/>
      <color indexed="8"/>
      <name val="Arial"/>
      <family val="2"/>
    </font>
    <font>
      <b/>
      <i/>
      <sz val="8"/>
      <color indexed="39"/>
      <name val="Arial"/>
      <family val="2"/>
    </font>
    <font>
      <b/>
      <sz val="15"/>
      <color indexed="39"/>
      <name val="Arial"/>
      <family val="2"/>
    </font>
    <font>
      <b/>
      <sz val="12"/>
      <name val="Times New Roman"/>
      <family val="1"/>
    </font>
    <font>
      <b/>
      <sz val="14"/>
      <color indexed="39"/>
      <name val="Tahoma"/>
      <family val="2"/>
    </font>
    <font>
      <b/>
      <i/>
      <sz val="9"/>
      <color indexed="39"/>
      <name val="Arial"/>
      <family val="2"/>
    </font>
    <font>
      <sz val="13"/>
      <color indexed="39"/>
      <name val="Tahoma"/>
      <family val="2"/>
    </font>
    <font>
      <b/>
      <sz val="15"/>
      <color indexed="25"/>
      <name val="Arial"/>
      <family val="2"/>
    </font>
    <font>
      <b/>
      <sz val="12"/>
      <color indexed="37"/>
      <name val="Arial"/>
      <family val="2"/>
    </font>
    <font>
      <b/>
      <sz val="15"/>
      <color indexed="28"/>
      <name val="Arial"/>
      <family val="2"/>
    </font>
    <font>
      <sz val="12"/>
      <color indexed="12"/>
      <name val="Times New Roman"/>
      <family val="1"/>
    </font>
    <font>
      <b/>
      <i/>
      <sz val="8"/>
      <name val="Arial"/>
      <family val="2"/>
    </font>
    <font>
      <b/>
      <sz val="12"/>
      <color indexed="17"/>
      <name val="Tahoma"/>
      <family val="2"/>
    </font>
    <font>
      <i/>
      <sz val="12"/>
      <color indexed="17"/>
      <name val="Arial"/>
      <family val="2"/>
    </font>
    <font>
      <b/>
      <i/>
      <sz val="9"/>
      <color indexed="1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39"/>
      <name val="Arial"/>
      <family val="2"/>
    </font>
    <font>
      <b/>
      <sz val="11"/>
      <color indexed="39"/>
      <name val="Arial"/>
      <family val="2"/>
    </font>
    <font>
      <b/>
      <sz val="12"/>
      <color indexed="9"/>
      <name val="Arial"/>
      <family val="2"/>
    </font>
    <font>
      <b/>
      <sz val="14"/>
      <color indexed="14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11"/>
      <color indexed="6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1"/>
      <color indexed="56"/>
      <name val="Arial"/>
      <family val="2"/>
    </font>
    <font>
      <sz val="10"/>
      <color indexed="23"/>
      <name val="Arial"/>
      <family val="2"/>
    </font>
    <font>
      <sz val="12"/>
      <color indexed="23"/>
      <name val="Times New Roman"/>
      <family val="1"/>
    </font>
    <font>
      <sz val="11"/>
      <color indexed="8"/>
      <name val="Arial"/>
      <family val="2"/>
    </font>
    <font>
      <sz val="10.5"/>
      <name val="Arial"/>
      <family val="2"/>
    </font>
    <font>
      <sz val="12"/>
      <color indexed="63"/>
      <name val="Times New Roman"/>
      <family val="1"/>
    </font>
    <font>
      <sz val="11"/>
      <color indexed="56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2"/>
      <color indexed="56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i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Times New Roman"/>
      <family val="1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56"/>
      <name val="Times New Roman"/>
      <family val="1"/>
    </font>
    <font>
      <b/>
      <sz val="12"/>
      <color indexed="8"/>
      <name val="Arial"/>
      <family val="2"/>
    </font>
    <font>
      <b/>
      <sz val="12"/>
      <color indexed="58"/>
      <name val="Arial"/>
      <family val="2"/>
    </font>
    <font>
      <b/>
      <sz val="14"/>
      <color indexed="8"/>
      <name val="Arial"/>
      <family val="2"/>
    </font>
    <font>
      <sz val="12"/>
      <color indexed="39"/>
      <name val="Times New Roman"/>
      <family val="1"/>
    </font>
    <font>
      <b/>
      <sz val="16"/>
      <color indexed="38"/>
      <name val="Arial"/>
      <family val="2"/>
    </font>
    <font>
      <b/>
      <sz val="12"/>
      <color indexed="3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32"/>
      <name val="Arial"/>
      <family val="2"/>
    </font>
    <font>
      <b/>
      <sz val="15"/>
      <color indexed="18"/>
      <name val="Arial"/>
      <family val="2"/>
    </font>
    <font>
      <i/>
      <sz val="9"/>
      <name val="Arial"/>
      <family val="2"/>
    </font>
    <font>
      <b/>
      <sz val="11"/>
      <color indexed="37"/>
      <name val="Arial"/>
      <family val="2"/>
    </font>
    <font>
      <b/>
      <sz val="9"/>
      <color indexed="16"/>
      <name val="Arial"/>
      <family val="2"/>
    </font>
    <font>
      <i/>
      <sz val="9"/>
      <color indexed="56"/>
      <name val="Arial"/>
      <family val="2"/>
    </font>
    <font>
      <b/>
      <u val="single"/>
      <sz val="15"/>
      <color indexed="58"/>
      <name val="Arial"/>
      <family val="2"/>
    </font>
    <font>
      <b/>
      <sz val="18"/>
      <color indexed="56"/>
      <name val="Arial"/>
      <family val="2"/>
    </font>
    <font>
      <b/>
      <sz val="28"/>
      <color indexed="10"/>
      <name val="Arial"/>
      <family val="2"/>
    </font>
    <font>
      <b/>
      <sz val="24"/>
      <color indexed="45"/>
      <name val="Arial"/>
      <family val="2"/>
    </font>
    <font>
      <b/>
      <sz val="16"/>
      <color indexed="45"/>
      <name val="Arial"/>
      <family val="2"/>
    </font>
    <font>
      <b/>
      <sz val="10.5"/>
      <color indexed="38"/>
      <name val="Tahoma"/>
      <family val="2"/>
    </font>
    <font>
      <b/>
      <sz val="10.5"/>
      <color indexed="3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3"/>
      <color indexed="18"/>
      <name val="Arial"/>
      <family val="2"/>
    </font>
    <font>
      <sz val="10"/>
      <color indexed="8"/>
      <name val="Tahoma"/>
      <family val="2"/>
    </font>
    <font>
      <sz val="24"/>
      <color indexed="8"/>
      <name val="Tahoma"/>
      <family val="2"/>
    </font>
    <font>
      <b/>
      <sz val="1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24"/>
      <color indexed="10"/>
      <name val="Kozuka Gothic Pro M"/>
      <family val="2"/>
    </font>
    <font>
      <b/>
      <sz val="18"/>
      <color indexed="39"/>
      <name val="Tahoma"/>
      <family val="2"/>
    </font>
    <font>
      <b/>
      <sz val="12"/>
      <color indexed="39"/>
      <name val="Tahoma"/>
      <family val="2"/>
    </font>
    <font>
      <b/>
      <sz val="10"/>
      <color indexed="39"/>
      <name val="Tahoma"/>
      <family val="2"/>
    </font>
    <font>
      <b/>
      <sz val="11"/>
      <color indexed="3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5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</fills>
  <borders count="17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4"/>
      </bottom>
    </border>
    <border>
      <left style="thin">
        <color indexed="25"/>
      </left>
      <right style="thin">
        <color indexed="10"/>
      </right>
      <top style="thin">
        <color indexed="25"/>
      </top>
      <bottom style="hair">
        <color indexed="2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4"/>
      </right>
      <top style="thin">
        <color indexed="8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25"/>
      </top>
      <bottom style="hair">
        <color indexed="24"/>
      </bottom>
    </border>
    <border>
      <left style="hair">
        <color indexed="54"/>
      </left>
      <right style="thin">
        <color indexed="25"/>
      </right>
      <top style="thin">
        <color indexed="25"/>
      </top>
      <bottom style="hair">
        <color indexed="2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25"/>
      </left>
      <right style="thin">
        <color indexed="10"/>
      </right>
      <top style="hair">
        <color indexed="24"/>
      </top>
      <bottom style="hair">
        <color indexed="24"/>
      </bottom>
    </border>
    <border>
      <left style="thin">
        <color indexed="8"/>
      </left>
      <right style="hair">
        <color indexed="54"/>
      </right>
      <top>
        <color indexed="63"/>
      </top>
      <bottom>
        <color indexed="63"/>
      </bottom>
    </border>
    <border>
      <left style="thin">
        <color indexed="25"/>
      </left>
      <right style="thin">
        <color indexed="25"/>
      </right>
      <top style="hair">
        <color indexed="24"/>
      </top>
      <bottom style="hair">
        <color indexed="24"/>
      </bottom>
    </border>
    <border>
      <left style="hair">
        <color indexed="54"/>
      </left>
      <right style="thin">
        <color indexed="25"/>
      </right>
      <top style="hair">
        <color indexed="24"/>
      </top>
      <bottom style="hair">
        <color indexed="24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50"/>
      </bottom>
    </border>
    <border>
      <left style="thin">
        <color indexed="8"/>
      </left>
      <right>
        <color indexed="63"/>
      </right>
      <top style="hair">
        <color indexed="24"/>
      </top>
      <bottom style="thin">
        <color indexed="8"/>
      </bottom>
    </border>
    <border>
      <left style="thin">
        <color indexed="25"/>
      </left>
      <right style="thin">
        <color indexed="10"/>
      </right>
      <top style="hair">
        <color indexed="24"/>
      </top>
      <bottom style="thin">
        <color indexed="25"/>
      </bottom>
    </border>
    <border>
      <left style="thin">
        <color indexed="8"/>
      </left>
      <right style="hair">
        <color indexed="54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5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4"/>
      </right>
      <top style="thin">
        <color indexed="8"/>
      </top>
      <bottom style="thin">
        <color indexed="8"/>
      </bottom>
    </border>
    <border>
      <left style="thin">
        <color indexed="25"/>
      </left>
      <right style="thin">
        <color indexed="25"/>
      </right>
      <top style="hair">
        <color indexed="24"/>
      </top>
      <bottom style="thin">
        <color indexed="25"/>
      </bottom>
    </border>
    <border>
      <left style="hair">
        <color indexed="54"/>
      </left>
      <right style="thin">
        <color indexed="25"/>
      </right>
      <top style="hair">
        <color indexed="24"/>
      </top>
      <bottom style="thin">
        <color indexed="25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4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25"/>
      </right>
      <top>
        <color indexed="63"/>
      </top>
      <bottom>
        <color indexed="63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39"/>
      </bottom>
    </border>
    <border>
      <left style="hair">
        <color indexed="2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9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39"/>
      </bottom>
    </border>
    <border>
      <left style="hair">
        <color indexed="25"/>
      </left>
      <right style="hair">
        <color indexed="25"/>
      </right>
      <top style="hair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24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12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1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12"/>
      </bottom>
    </border>
    <border>
      <left style="thin">
        <color indexed="55"/>
      </left>
      <right style="thin">
        <color indexed="55"/>
      </right>
      <top style="thin">
        <color indexed="39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39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39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3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39"/>
      </bottom>
    </border>
    <border>
      <left style="hair">
        <color indexed="25"/>
      </left>
      <right style="hair">
        <color indexed="25"/>
      </right>
      <top style="thin">
        <color indexed="23"/>
      </top>
      <bottom style="hair">
        <color indexed="2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39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25"/>
      </top>
      <bottom style="hair">
        <color indexed="25"/>
      </bottom>
    </border>
    <border>
      <left style="hair">
        <color indexed="25"/>
      </left>
      <right style="hair">
        <color indexed="25"/>
      </right>
      <top style="hair">
        <color indexed="2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9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9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9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5"/>
      </top>
      <bottom style="hair">
        <color indexed="25"/>
      </bottom>
    </border>
    <border>
      <left style="thin">
        <color indexed="55"/>
      </left>
      <right style="thin">
        <color indexed="55"/>
      </right>
      <top style="thin">
        <color indexed="24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24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12"/>
      </left>
      <right style="thin">
        <color indexed="55"/>
      </right>
      <top style="thin">
        <color indexed="1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12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12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62"/>
      </top>
      <bottom style="thin">
        <color indexed="55"/>
      </bottom>
    </border>
    <border>
      <left style="thin">
        <color indexed="23"/>
      </left>
      <right style="thin">
        <color indexed="8"/>
      </right>
      <top style="thin">
        <color indexed="12"/>
      </top>
      <bottom style="thin">
        <color indexed="55"/>
      </bottom>
    </border>
    <border>
      <left style="thin">
        <color indexed="55"/>
      </left>
      <right style="thin">
        <color indexed="12"/>
      </right>
      <top style="thin">
        <color indexed="12"/>
      </top>
      <bottom style="thin">
        <color indexed="55"/>
      </bottom>
    </border>
    <border>
      <left style="thin">
        <color indexed="1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12"/>
      </right>
      <top style="thin">
        <color indexed="55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3"/>
      </left>
      <right style="thin">
        <color indexed="8"/>
      </right>
      <top style="thin">
        <color indexed="55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4"/>
      </bottom>
    </border>
    <border>
      <left style="hair">
        <color indexed="25"/>
      </left>
      <right style="hair">
        <color indexed="25"/>
      </right>
      <top style="thin">
        <color indexed="24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4"/>
      </top>
      <bottom style="thin">
        <color indexed="28"/>
      </bottom>
    </border>
    <border>
      <left style="thin">
        <color indexed="55"/>
      </left>
      <right style="thin">
        <color indexed="55"/>
      </right>
      <top style="thin">
        <color indexed="24"/>
      </top>
      <bottom style="thin">
        <color indexed="28"/>
      </bottom>
    </border>
    <border>
      <left style="thin">
        <color indexed="55"/>
      </left>
      <right style="thin">
        <color indexed="55"/>
      </right>
      <top style="thin">
        <color indexed="28"/>
      </top>
      <bottom style="thin">
        <color indexed="28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12"/>
      </bottom>
    </border>
    <border>
      <left style="thin">
        <color indexed="23"/>
      </left>
      <right style="thin">
        <color indexed="8"/>
      </right>
      <top style="thin">
        <color indexed="55"/>
      </top>
      <bottom style="thin">
        <color indexed="12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4"/>
      </bottom>
    </border>
    <border>
      <left style="thin">
        <color indexed="55"/>
      </left>
      <right style="thin">
        <color indexed="12"/>
      </right>
      <top style="thin">
        <color indexed="55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25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55"/>
      </right>
      <top style="thin">
        <color indexed="62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62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62"/>
      </top>
      <bottom style="thin">
        <color indexed="23"/>
      </bottom>
    </border>
    <border>
      <left style="thin">
        <color indexed="2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62"/>
      </right>
      <top style="thin">
        <color indexed="62"/>
      </top>
      <bottom style="thin">
        <color indexed="23"/>
      </bottom>
    </border>
    <border>
      <left style="thin">
        <color indexed="6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5"/>
      </left>
      <right style="thin">
        <color indexed="2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2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2"/>
      </bottom>
    </border>
    <border>
      <left style="thin">
        <color indexed="25"/>
      </left>
      <right style="thin">
        <color indexed="25"/>
      </right>
      <top style="thin">
        <color indexed="23"/>
      </top>
      <bottom style="thin">
        <color indexed="62"/>
      </bottom>
    </border>
    <border>
      <left style="thin">
        <color indexed="23"/>
      </left>
      <right style="thin">
        <color indexed="62"/>
      </right>
      <top style="thin">
        <color indexed="23"/>
      </top>
      <bottom style="thin">
        <color indexed="62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8"/>
      </top>
      <bottom style="thin">
        <color indexed="23"/>
      </bottom>
    </border>
    <border>
      <left style="hair">
        <color indexed="2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23"/>
      </top>
      <bottom style="thin">
        <color indexed="25"/>
      </bottom>
    </border>
    <border>
      <left style="hair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hair">
        <color indexed="24"/>
      </left>
      <right style="thin">
        <color indexed="24"/>
      </right>
      <top style="thin">
        <color indexed="24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hair">
        <color indexed="25"/>
      </left>
      <right style="hair">
        <color indexed="25"/>
      </right>
      <top style="thin">
        <color indexed="23"/>
      </top>
      <bottom style="thin">
        <color indexed="8"/>
      </bottom>
    </border>
    <border>
      <left style="hair">
        <color indexed="25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hair">
        <color indexed="2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5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2"/>
      </left>
      <right style="thin">
        <color indexed="8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39"/>
      </left>
      <right style="hair">
        <color indexed="8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39"/>
      </top>
      <bottom style="hair">
        <color indexed="8"/>
      </bottom>
    </border>
    <border>
      <left style="hair">
        <color indexed="8"/>
      </left>
      <right style="thin">
        <color indexed="39"/>
      </right>
      <top style="thin">
        <color indexed="39"/>
      </top>
      <bottom style="hair">
        <color indexed="8"/>
      </bottom>
    </border>
    <border>
      <left style="thin">
        <color indexed="39"/>
      </left>
      <right style="thin">
        <color indexed="25"/>
      </right>
      <top style="thin">
        <color indexed="25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39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39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41">
    <xf numFmtId="164" fontId="0" fillId="0" borderId="0" xfId="0" applyAlignment="1">
      <alignment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3" fillId="0" borderId="0" xfId="0" applyFont="1" applyBorder="1" applyAlignment="1" applyProtection="1">
      <alignment horizontal="left" vertical="center" wrapText="1" indent="1"/>
      <protection/>
    </xf>
    <xf numFmtId="164" fontId="0" fillId="0" borderId="0" xfId="0" applyFont="1" applyBorder="1" applyAlignment="1" applyProtection="1">
      <alignment horizontal="right" vertical="center" indent="1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horizontal="left" vertical="center" wrapText="1" indent="1"/>
      <protection/>
    </xf>
    <xf numFmtId="164" fontId="0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right" vertical="center" indent="1"/>
      <protection/>
    </xf>
    <xf numFmtId="165" fontId="0" fillId="2" borderId="0" xfId="0" applyNumberFormat="1" applyFont="1" applyFill="1" applyBorder="1" applyAlignment="1" applyProtection="1">
      <alignment horizontal="center" vertical="center"/>
      <protection/>
    </xf>
    <xf numFmtId="165" fontId="4" fillId="2" borderId="0" xfId="0" applyNumberFormat="1" applyFont="1" applyFill="1" applyBorder="1" applyAlignment="1" applyProtection="1">
      <alignment horizontal="center" vertical="center"/>
      <protection/>
    </xf>
    <xf numFmtId="164" fontId="7" fillId="3" borderId="1" xfId="0" applyFont="1" applyFill="1" applyBorder="1" applyAlignment="1" applyProtection="1">
      <alignment horizontal="center" vertical="center"/>
      <protection/>
    </xf>
    <xf numFmtId="164" fontId="9" fillId="4" borderId="0" xfId="0" applyFont="1" applyFill="1" applyBorder="1" applyAlignment="1" applyProtection="1">
      <alignment vertical="center"/>
      <protection/>
    </xf>
    <xf numFmtId="164" fontId="10" fillId="3" borderId="1" xfId="0" applyFont="1" applyFill="1" applyBorder="1" applyAlignment="1" applyProtection="1">
      <alignment horizontal="center" vertical="center" wrapText="1"/>
      <protection/>
    </xf>
    <xf numFmtId="164" fontId="12" fillId="4" borderId="0" xfId="0" applyFont="1" applyFill="1" applyBorder="1" applyAlignment="1" applyProtection="1">
      <alignment vertical="center"/>
      <protection/>
    </xf>
    <xf numFmtId="164" fontId="13" fillId="2" borderId="0" xfId="0" applyFont="1" applyFill="1" applyBorder="1" applyAlignment="1" applyProtection="1">
      <alignment horizontal="center" vertical="center"/>
      <protection/>
    </xf>
    <xf numFmtId="164" fontId="14" fillId="5" borderId="2" xfId="0" applyFont="1" applyFill="1" applyBorder="1" applyAlignment="1" applyProtection="1">
      <alignment horizontal="center" vertical="center" wrapText="1"/>
      <protection/>
    </xf>
    <xf numFmtId="164" fontId="15" fillId="2" borderId="3" xfId="0" applyFont="1" applyFill="1" applyBorder="1" applyAlignment="1" applyProtection="1">
      <alignment horizontal="left" vertical="center" indent="1"/>
      <protection locked="0"/>
    </xf>
    <xf numFmtId="164" fontId="16" fillId="0" borderId="4" xfId="0" applyFont="1" applyFill="1" applyBorder="1" applyAlignment="1" applyProtection="1">
      <alignment horizontal="center" vertical="center"/>
      <protection/>
    </xf>
    <xf numFmtId="164" fontId="14" fillId="5" borderId="5" xfId="0" applyFont="1" applyFill="1" applyBorder="1" applyAlignment="1" applyProtection="1">
      <alignment horizontal="center" vertical="center"/>
      <protection/>
    </xf>
    <xf numFmtId="164" fontId="15" fillId="2" borderId="6" xfId="0" applyFont="1" applyFill="1" applyBorder="1" applyAlignment="1" applyProtection="1">
      <alignment horizontal="left" vertical="center" indent="1"/>
      <protection locked="0"/>
    </xf>
    <xf numFmtId="164" fontId="17" fillId="0" borderId="7" xfId="0" applyFont="1" applyFill="1" applyBorder="1" applyAlignment="1" applyProtection="1">
      <alignment horizontal="center" vertical="center"/>
      <protection/>
    </xf>
    <xf numFmtId="164" fontId="17" fillId="3" borderId="8" xfId="0" applyFont="1" applyFill="1" applyBorder="1" applyAlignment="1" applyProtection="1">
      <alignment horizontal="center" vertical="center"/>
      <protection/>
    </xf>
    <xf numFmtId="164" fontId="15" fillId="2" borderId="9" xfId="0" applyNumberFormat="1" applyFont="1" applyFill="1" applyBorder="1" applyAlignment="1" applyProtection="1">
      <alignment horizontal="left" vertical="center" indent="1"/>
      <protection locked="0"/>
    </xf>
    <xf numFmtId="164" fontId="18" fillId="5" borderId="10" xfId="0" applyFont="1" applyFill="1" applyBorder="1" applyAlignment="1" applyProtection="1">
      <alignment horizontal="center" vertical="center"/>
      <protection/>
    </xf>
    <xf numFmtId="164" fontId="15" fillId="2" borderId="11" xfId="0" applyFont="1" applyFill="1" applyBorder="1" applyAlignment="1" applyProtection="1">
      <alignment horizontal="left" vertical="center" indent="1"/>
      <protection locked="0"/>
    </xf>
    <xf numFmtId="164" fontId="17" fillId="0" borderId="12" xfId="0" applyFont="1" applyFill="1" applyBorder="1" applyAlignment="1" applyProtection="1">
      <alignment horizontal="left" vertical="center"/>
      <protection/>
    </xf>
    <xf numFmtId="166" fontId="19" fillId="5" borderId="13" xfId="0" applyNumberFormat="1" applyFont="1" applyFill="1" applyBorder="1" applyAlignment="1" applyProtection="1">
      <alignment horizontal="center" vertical="center"/>
      <protection/>
    </xf>
    <xf numFmtId="164" fontId="14" fillId="5" borderId="14" xfId="0" applyFont="1" applyFill="1" applyBorder="1" applyAlignment="1" applyProtection="1">
      <alignment horizontal="center" vertical="center" wrapText="1"/>
      <protection/>
    </xf>
    <xf numFmtId="164" fontId="20" fillId="2" borderId="15" xfId="0" applyFont="1" applyFill="1" applyBorder="1" applyAlignment="1" applyProtection="1">
      <alignment horizontal="left" vertical="center" wrapText="1" indent="1"/>
      <protection locked="0"/>
    </xf>
    <xf numFmtId="164" fontId="18" fillId="5" borderId="16" xfId="0" applyFont="1" applyFill="1" applyBorder="1" applyAlignment="1" applyProtection="1">
      <alignment horizontal="center" vertical="center"/>
      <protection/>
    </xf>
    <xf numFmtId="164" fontId="17" fillId="3" borderId="17" xfId="0" applyFont="1" applyFill="1" applyBorder="1" applyAlignment="1" applyProtection="1">
      <alignment horizontal="center" vertical="center"/>
      <protection/>
    </xf>
    <xf numFmtId="164" fontId="21" fillId="5" borderId="18" xfId="0" applyFont="1" applyFill="1" applyBorder="1" applyAlignment="1" applyProtection="1">
      <alignment horizontal="center" vertical="center" wrapText="1"/>
      <protection/>
    </xf>
    <xf numFmtId="164" fontId="18" fillId="5" borderId="19" xfId="0" applyFont="1" applyFill="1" applyBorder="1" applyAlignment="1" applyProtection="1">
      <alignment horizontal="center" vertical="center"/>
      <protection/>
    </xf>
    <xf numFmtId="164" fontId="22" fillId="2" borderId="20" xfId="0" applyFont="1" applyFill="1" applyBorder="1" applyAlignment="1" applyProtection="1">
      <alignment horizontal="left" vertical="center" indent="1"/>
      <protection locked="0"/>
    </xf>
    <xf numFmtId="164" fontId="17" fillId="0" borderId="21" xfId="0" applyFont="1" applyFill="1" applyBorder="1" applyAlignment="1" applyProtection="1">
      <alignment horizontal="left" vertical="center"/>
      <protection/>
    </xf>
    <xf numFmtId="165" fontId="19" fillId="3" borderId="22" xfId="0" applyNumberFormat="1" applyFont="1" applyFill="1" applyBorder="1" applyAlignment="1" applyProtection="1">
      <alignment horizontal="center" vertical="center"/>
      <protection/>
    </xf>
    <xf numFmtId="164" fontId="23" fillId="0" borderId="0" xfId="0" applyFont="1" applyAlignment="1" applyProtection="1">
      <alignment/>
      <protection/>
    </xf>
    <xf numFmtId="164" fontId="24" fillId="0" borderId="23" xfId="0" applyFont="1" applyFill="1" applyBorder="1" applyAlignment="1" applyProtection="1">
      <alignment horizontal="center" vertical="center" wrapText="1"/>
      <protection/>
    </xf>
    <xf numFmtId="164" fontId="25" fillId="0" borderId="23" xfId="0" applyFont="1" applyFill="1" applyBorder="1" applyAlignment="1" applyProtection="1">
      <alignment horizontal="center" vertical="center" wrapText="1"/>
      <protection/>
    </xf>
    <xf numFmtId="164" fontId="26" fillId="0" borderId="23" xfId="0" applyFont="1" applyFill="1" applyBorder="1" applyAlignment="1" applyProtection="1">
      <alignment horizontal="left" vertical="center" wrapText="1" indent="1"/>
      <protection/>
    </xf>
    <xf numFmtId="164" fontId="16" fillId="0" borderId="24" xfId="0" applyFont="1" applyFill="1" applyBorder="1" applyAlignment="1" applyProtection="1">
      <alignment horizontal="center" vertical="center"/>
      <protection/>
    </xf>
    <xf numFmtId="164" fontId="27" fillId="0" borderId="23" xfId="0" applyFont="1" applyFill="1" applyBorder="1" applyAlignment="1" applyProtection="1">
      <alignment horizontal="center" vertical="center"/>
      <protection/>
    </xf>
    <xf numFmtId="164" fontId="28" fillId="0" borderId="23" xfId="0" applyFont="1" applyFill="1" applyBorder="1" applyAlignment="1" applyProtection="1">
      <alignment horizontal="right" vertical="center" indent="1"/>
      <protection/>
    </xf>
    <xf numFmtId="164" fontId="28" fillId="0" borderId="23" xfId="0" applyFont="1" applyFill="1" applyBorder="1" applyAlignment="1" applyProtection="1">
      <alignment horizontal="center" vertical="center"/>
      <protection/>
    </xf>
    <xf numFmtId="164" fontId="29" fillId="0" borderId="2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30" fillId="3" borderId="4" xfId="0" applyFont="1" applyFill="1" applyBorder="1" applyAlignment="1" applyProtection="1">
      <alignment horizontal="center" vertical="center"/>
      <protection/>
    </xf>
    <xf numFmtId="164" fontId="30" fillId="3" borderId="25" xfId="0" applyFont="1" applyFill="1" applyBorder="1" applyAlignment="1" applyProtection="1">
      <alignment horizontal="left" vertical="center"/>
      <protection/>
    </xf>
    <xf numFmtId="164" fontId="30" fillId="3" borderId="25" xfId="0" applyFont="1" applyFill="1" applyBorder="1" applyAlignment="1" applyProtection="1">
      <alignment horizontal="center" vertical="center" wrapText="1"/>
      <protection/>
    </xf>
    <xf numFmtId="164" fontId="31" fillId="3" borderId="26" xfId="0" applyFont="1" applyFill="1" applyBorder="1" applyAlignment="1" applyProtection="1">
      <alignment horizontal="center" vertical="center"/>
      <protection/>
    </xf>
    <xf numFmtId="164" fontId="8" fillId="3" borderId="4" xfId="0" applyFont="1" applyFill="1" applyBorder="1" applyAlignment="1" applyProtection="1">
      <alignment horizontal="center" vertical="center" wrapText="1" shrinkToFit="1"/>
      <protection/>
    </xf>
    <xf numFmtId="165" fontId="30" fillId="3" borderId="27" xfId="0" applyNumberFormat="1" applyFont="1" applyFill="1" applyBorder="1" applyAlignment="1" applyProtection="1">
      <alignment horizontal="center" vertical="center" wrapText="1"/>
      <protection/>
    </xf>
    <xf numFmtId="165" fontId="30" fillId="3" borderId="4" xfId="0" applyNumberFormat="1" applyFont="1" applyFill="1" applyBorder="1" applyAlignment="1" applyProtection="1">
      <alignment horizontal="center" vertical="center" wrapText="1" shrinkToFit="1"/>
      <protection/>
    </xf>
    <xf numFmtId="164" fontId="32" fillId="4" borderId="28" xfId="0" applyFont="1" applyFill="1" applyBorder="1" applyAlignment="1" applyProtection="1">
      <alignment horizontal="center" vertical="center" wrapText="1"/>
      <protection/>
    </xf>
    <xf numFmtId="164" fontId="32" fillId="4" borderId="29" xfId="0" applyFont="1" applyFill="1" applyBorder="1" applyAlignment="1" applyProtection="1">
      <alignment horizontal="center" vertical="center" wrapText="1"/>
      <protection/>
    </xf>
    <xf numFmtId="165" fontId="30" fillId="3" borderId="4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 applyProtection="1">
      <alignment vertical="center"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6" fillId="0" borderId="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right" vertical="center" wrapText="1" indent="1" shrinkToFit="1"/>
      <protection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 wrapText="1"/>
      <protection/>
    </xf>
    <xf numFmtId="164" fontId="36" fillId="0" borderId="0" xfId="0" applyFont="1" applyFill="1" applyBorder="1" applyAlignment="1" applyProtection="1">
      <alignment horizontal="center" vertical="center" wrapText="1"/>
      <protection/>
    </xf>
    <xf numFmtId="164" fontId="37" fillId="0" borderId="30" xfId="0" applyNumberFormat="1" applyFont="1" applyFill="1" applyBorder="1" applyAlignment="1" applyProtection="1">
      <alignment horizontal="center" vertical="center"/>
      <protection/>
    </xf>
    <xf numFmtId="164" fontId="38" fillId="0" borderId="30" xfId="0" applyNumberFormat="1" applyFont="1" applyFill="1" applyBorder="1" applyAlignment="1" applyProtection="1">
      <alignment horizontal="left" vertical="center"/>
      <protection/>
    </xf>
    <xf numFmtId="164" fontId="4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41" fillId="0" borderId="30" xfId="0" applyNumberFormat="1" applyFont="1" applyFill="1" applyBorder="1" applyAlignment="1" applyProtection="1">
      <alignment horizontal="center" vertical="center"/>
      <protection/>
    </xf>
    <xf numFmtId="164" fontId="33" fillId="0" borderId="30" xfId="0" applyFont="1" applyFill="1" applyBorder="1" applyAlignment="1" applyProtection="1">
      <alignment horizontal="center" vertical="center"/>
      <protection/>
    </xf>
    <xf numFmtId="167" fontId="42" fillId="0" borderId="30" xfId="0" applyNumberFormat="1" applyFont="1" applyFill="1" applyBorder="1" applyAlignment="1" applyProtection="1">
      <alignment horizontal="right" vertical="center" indent="1"/>
      <protection/>
    </xf>
    <xf numFmtId="167" fontId="41" fillId="0" borderId="30" xfId="0" applyNumberFormat="1" applyFont="1" applyFill="1" applyBorder="1" applyAlignment="1" applyProtection="1">
      <alignment horizontal="center" vertical="center"/>
      <protection/>
    </xf>
    <xf numFmtId="167" fontId="2" fillId="0" borderId="30" xfId="0" applyNumberFormat="1" applyFont="1" applyFill="1" applyBorder="1" applyAlignment="1" applyProtection="1">
      <alignment horizontal="center" vertical="center"/>
      <protection/>
    </xf>
    <xf numFmtId="164" fontId="43" fillId="0" borderId="30" xfId="0" applyFont="1" applyFill="1" applyBorder="1" applyAlignment="1" applyProtection="1">
      <alignment vertical="center"/>
      <protection/>
    </xf>
    <xf numFmtId="164" fontId="44" fillId="0" borderId="30" xfId="0" applyNumberFormat="1" applyFont="1" applyFill="1" applyBorder="1" applyAlignment="1" applyProtection="1">
      <alignment horizontal="right" vertical="center"/>
      <protection/>
    </xf>
    <xf numFmtId="164" fontId="0" fillId="0" borderId="0" xfId="0" applyFill="1" applyAlignment="1" applyProtection="1">
      <alignment/>
      <protection/>
    </xf>
    <xf numFmtId="164" fontId="44" fillId="0" borderId="30" xfId="0" applyFont="1" applyBorder="1" applyAlignment="1" applyProtection="1">
      <alignment horizontal="right" vertical="center"/>
      <protection/>
    </xf>
    <xf numFmtId="164" fontId="38" fillId="6" borderId="30" xfId="0" applyNumberFormat="1" applyFont="1" applyFill="1" applyBorder="1" applyAlignment="1" applyProtection="1">
      <alignment horizontal="left" vertical="center"/>
      <protection/>
    </xf>
    <xf numFmtId="164" fontId="40" fillId="6" borderId="30" xfId="0" applyNumberFormat="1" applyFont="1" applyFill="1" applyBorder="1" applyAlignment="1" applyProtection="1">
      <alignment horizontal="left" vertical="center" wrapText="1" indent="1"/>
      <protection/>
    </xf>
    <xf numFmtId="164" fontId="41" fillId="6" borderId="30" xfId="0" applyNumberFormat="1" applyFont="1" applyFill="1" applyBorder="1" applyAlignment="1" applyProtection="1">
      <alignment horizontal="center" vertical="center"/>
      <protection/>
    </xf>
    <xf numFmtId="164" fontId="33" fillId="6" borderId="30" xfId="0" applyFont="1" applyFill="1" applyBorder="1" applyAlignment="1" applyProtection="1">
      <alignment horizontal="center" vertical="center"/>
      <protection/>
    </xf>
    <xf numFmtId="167" fontId="42" fillId="6" borderId="30" xfId="0" applyNumberFormat="1" applyFont="1" applyFill="1" applyBorder="1" applyAlignment="1" applyProtection="1">
      <alignment horizontal="right" vertical="center" indent="1"/>
      <protection/>
    </xf>
    <xf numFmtId="167" fontId="41" fillId="6" borderId="30" xfId="0" applyNumberFormat="1" applyFont="1" applyFill="1" applyBorder="1" applyAlignment="1" applyProtection="1">
      <alignment horizontal="center" vertical="center"/>
      <protection/>
    </xf>
    <xf numFmtId="167" fontId="2" fillId="6" borderId="30" xfId="0" applyNumberFormat="1" applyFont="1" applyFill="1" applyBorder="1" applyAlignment="1" applyProtection="1">
      <alignment horizontal="center" vertical="center"/>
      <protection/>
    </xf>
    <xf numFmtId="164" fontId="38" fillId="0" borderId="30" xfId="0" applyFont="1" applyFill="1" applyBorder="1" applyAlignment="1" applyProtection="1">
      <alignment horizontal="justify" vertical="center"/>
      <protection/>
    </xf>
    <xf numFmtId="164" fontId="39" fillId="0" borderId="30" xfId="0" applyFont="1" applyFill="1" applyBorder="1" applyAlignment="1" applyProtection="1">
      <alignment horizontal="left" vertical="center" wrapText="1" indent="1"/>
      <protection/>
    </xf>
    <xf numFmtId="164" fontId="41" fillId="0" borderId="31" xfId="0" applyNumberFormat="1" applyFont="1" applyFill="1" applyBorder="1" applyAlignment="1" applyProtection="1">
      <alignment horizontal="center" vertical="center"/>
      <protection/>
    </xf>
    <xf numFmtId="164" fontId="33" fillId="0" borderId="32" xfId="0" applyFont="1" applyFill="1" applyBorder="1" applyAlignment="1" applyProtection="1">
      <alignment horizontal="center" vertical="center"/>
      <protection locked="0"/>
    </xf>
    <xf numFmtId="167" fontId="42" fillId="0" borderId="33" xfId="0" applyNumberFormat="1" applyFont="1" applyFill="1" applyBorder="1" applyAlignment="1" applyProtection="1">
      <alignment horizontal="right" vertical="center" indent="1"/>
      <protection/>
    </xf>
    <xf numFmtId="164" fontId="38" fillId="7" borderId="30" xfId="0" applyFont="1" applyFill="1" applyBorder="1" applyAlignment="1" applyProtection="1">
      <alignment horizontal="justify" vertical="center"/>
      <protection/>
    </xf>
    <xf numFmtId="164" fontId="39" fillId="7" borderId="30" xfId="0" applyFont="1" applyFill="1" applyBorder="1" applyAlignment="1" applyProtection="1">
      <alignment horizontal="left" vertical="center" wrapText="1" indent="1"/>
      <protection/>
    </xf>
    <xf numFmtId="164" fontId="41" fillId="7" borderId="31" xfId="0" applyNumberFormat="1" applyFont="1" applyFill="1" applyBorder="1" applyAlignment="1" applyProtection="1">
      <alignment horizontal="center" vertical="center"/>
      <protection/>
    </xf>
    <xf numFmtId="164" fontId="33" fillId="7" borderId="32" xfId="0" applyFont="1" applyFill="1" applyBorder="1" applyAlignment="1" applyProtection="1">
      <alignment horizontal="center" vertical="center"/>
      <protection locked="0"/>
    </xf>
    <xf numFmtId="167" fontId="42" fillId="7" borderId="33" xfId="0" applyNumberFormat="1" applyFont="1" applyFill="1" applyBorder="1" applyAlignment="1" applyProtection="1">
      <alignment horizontal="right" vertical="center" indent="1"/>
      <protection/>
    </xf>
    <xf numFmtId="167" fontId="41" fillId="7" borderId="30" xfId="0" applyNumberFormat="1" applyFont="1" applyFill="1" applyBorder="1" applyAlignment="1" applyProtection="1">
      <alignment horizontal="center" vertical="center"/>
      <protection/>
    </xf>
    <xf numFmtId="167" fontId="2" fillId="7" borderId="30" xfId="0" applyNumberFormat="1" applyFont="1" applyFill="1" applyBorder="1" applyAlignment="1" applyProtection="1">
      <alignment horizontal="center" vertical="center"/>
      <protection/>
    </xf>
    <xf numFmtId="164" fontId="43" fillId="7" borderId="30" xfId="0" applyFont="1" applyFill="1" applyBorder="1" applyAlignment="1" applyProtection="1">
      <alignment vertical="center"/>
      <protection/>
    </xf>
    <xf numFmtId="164" fontId="44" fillId="7" borderId="30" xfId="0" applyNumberFormat="1" applyFont="1" applyFill="1" applyBorder="1" applyAlignment="1" applyProtection="1">
      <alignment horizontal="right" vertical="center"/>
      <protection/>
    </xf>
    <xf numFmtId="164" fontId="38" fillId="0" borderId="30" xfId="0" applyFont="1" applyFill="1" applyBorder="1" applyAlignment="1" applyProtection="1">
      <alignment vertical="center"/>
      <protection/>
    </xf>
    <xf numFmtId="164" fontId="39" fillId="0" borderId="0" xfId="0" applyFont="1" applyFill="1" applyAlignment="1" applyProtection="1">
      <alignment horizontal="left" wrapText="1" indent="1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34" xfId="0" applyFill="1" applyBorder="1" applyAlignment="1" applyProtection="1">
      <alignment/>
      <protection/>
    </xf>
    <xf numFmtId="164" fontId="33" fillId="0" borderId="35" xfId="0" applyFont="1" applyFill="1" applyBorder="1" applyAlignment="1" applyProtection="1">
      <alignment horizontal="center" vertical="center"/>
      <protection locked="0"/>
    </xf>
    <xf numFmtId="164" fontId="0" fillId="0" borderId="36" xfId="0" applyFill="1" applyBorder="1" applyAlignment="1" applyProtection="1">
      <alignment/>
      <protection/>
    </xf>
    <xf numFmtId="167" fontId="42" fillId="0" borderId="37" xfId="0" applyNumberFormat="1" applyFont="1" applyFill="1" applyBorder="1" applyAlignment="1" applyProtection="1">
      <alignment horizontal="right" vertical="center" indent="1"/>
      <protection/>
    </xf>
    <xf numFmtId="167" fontId="41" fillId="0" borderId="37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4" fontId="43" fillId="0" borderId="37" xfId="0" applyFont="1" applyFill="1" applyBorder="1" applyAlignment="1" applyProtection="1">
      <alignment vertical="center"/>
      <protection/>
    </xf>
    <xf numFmtId="164" fontId="44" fillId="0" borderId="37" xfId="0" applyNumberFormat="1" applyFont="1" applyFill="1" applyBorder="1" applyAlignment="1" applyProtection="1">
      <alignment horizontal="right" vertical="center"/>
      <protection/>
    </xf>
    <xf numFmtId="164" fontId="0" fillId="0" borderId="38" xfId="0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0" fillId="0" borderId="39" xfId="0" applyFill="1" applyBorder="1" applyAlignment="1" applyProtection="1">
      <alignment/>
      <protection/>
    </xf>
    <xf numFmtId="164" fontId="33" fillId="0" borderId="40" xfId="0" applyFont="1" applyFill="1" applyBorder="1" applyAlignment="1" applyProtection="1">
      <alignment horizontal="center" vertical="center"/>
      <protection locked="0"/>
    </xf>
    <xf numFmtId="167" fontId="42" fillId="0" borderId="41" xfId="0" applyNumberFormat="1" applyFont="1" applyFill="1" applyBorder="1" applyAlignment="1" applyProtection="1">
      <alignment horizontal="right" vertical="center" indent="1"/>
      <protection/>
    </xf>
    <xf numFmtId="164" fontId="33" fillId="7" borderId="42" xfId="0" applyFont="1" applyFill="1" applyBorder="1" applyAlignment="1" applyProtection="1">
      <alignment horizontal="center" vertical="center"/>
      <protection locked="0"/>
    </xf>
    <xf numFmtId="164" fontId="38" fillId="0" borderId="43" xfId="0" applyFont="1" applyFill="1" applyBorder="1" applyAlignment="1" applyProtection="1">
      <alignment horizontal="justify" vertical="center"/>
      <protection/>
    </xf>
    <xf numFmtId="164" fontId="39" fillId="0" borderId="43" xfId="0" applyFont="1" applyFill="1" applyBorder="1" applyAlignment="1" applyProtection="1">
      <alignment horizontal="left" vertical="center" wrapText="1" indent="1"/>
      <protection/>
    </xf>
    <xf numFmtId="164" fontId="41" fillId="0" borderId="44" xfId="0" applyNumberFormat="1" applyFont="1" applyFill="1" applyBorder="1" applyAlignment="1" applyProtection="1">
      <alignment horizontal="center" vertical="center"/>
      <protection/>
    </xf>
    <xf numFmtId="164" fontId="33" fillId="0" borderId="45" xfId="0" applyFont="1" applyFill="1" applyBorder="1" applyAlignment="1" applyProtection="1">
      <alignment horizontal="center" vertical="center"/>
      <protection locked="0"/>
    </xf>
    <xf numFmtId="167" fontId="42" fillId="0" borderId="46" xfId="0" applyNumberFormat="1" applyFont="1" applyFill="1" applyBorder="1" applyAlignment="1" applyProtection="1">
      <alignment horizontal="right" vertical="center" indent="1"/>
      <protection/>
    </xf>
    <xf numFmtId="167" fontId="41" fillId="0" borderId="47" xfId="0" applyNumberFormat="1" applyFont="1" applyFill="1" applyBorder="1" applyAlignment="1" applyProtection="1">
      <alignment horizontal="center" vertical="center"/>
      <protection/>
    </xf>
    <xf numFmtId="167" fontId="2" fillId="0" borderId="47" xfId="0" applyNumberFormat="1" applyFont="1" applyFill="1" applyBorder="1" applyAlignment="1" applyProtection="1">
      <alignment horizontal="center" vertical="center"/>
      <protection/>
    </xf>
    <xf numFmtId="164" fontId="43" fillId="0" borderId="43" xfId="0" applyFont="1" applyFill="1" applyBorder="1" applyAlignment="1" applyProtection="1">
      <alignment vertical="center"/>
      <protection/>
    </xf>
    <xf numFmtId="164" fontId="44" fillId="0" borderId="43" xfId="0" applyNumberFormat="1" applyFont="1" applyFill="1" applyBorder="1" applyAlignment="1" applyProtection="1">
      <alignment horizontal="right" vertical="center"/>
      <protection/>
    </xf>
    <xf numFmtId="167" fontId="41" fillId="0" borderId="43" xfId="0" applyNumberFormat="1" applyFont="1" applyFill="1" applyBorder="1" applyAlignment="1" applyProtection="1">
      <alignment horizontal="center" vertical="center"/>
      <protection/>
    </xf>
    <xf numFmtId="167" fontId="42" fillId="7" borderId="46" xfId="0" applyNumberFormat="1" applyFont="1" applyFill="1" applyBorder="1" applyAlignment="1" applyProtection="1">
      <alignment horizontal="right" vertical="center" indent="1"/>
      <protection/>
    </xf>
    <xf numFmtId="167" fontId="41" fillId="7" borderId="47" xfId="0" applyNumberFormat="1" applyFont="1" applyFill="1" applyBorder="1" applyAlignment="1" applyProtection="1">
      <alignment horizontal="center" vertical="center"/>
      <protection/>
    </xf>
    <xf numFmtId="167" fontId="2" fillId="7" borderId="48" xfId="0" applyNumberFormat="1" applyFont="1" applyFill="1" applyBorder="1" applyAlignment="1" applyProtection="1">
      <alignment horizontal="center" vertical="center"/>
      <protection/>
    </xf>
    <xf numFmtId="167" fontId="42" fillId="0" borderId="49" xfId="0" applyNumberFormat="1" applyFont="1" applyFill="1" applyBorder="1" applyAlignment="1" applyProtection="1">
      <alignment horizontal="right" vertical="center" indent="1"/>
      <protection/>
    </xf>
    <xf numFmtId="167" fontId="2" fillId="0" borderId="43" xfId="0" applyNumberFormat="1" applyFont="1" applyFill="1" applyBorder="1" applyAlignment="1" applyProtection="1">
      <alignment horizontal="center" vertical="center"/>
      <protection/>
    </xf>
    <xf numFmtId="164" fontId="43" fillId="0" borderId="50" xfId="0" applyFont="1" applyFill="1" applyBorder="1" applyAlignment="1" applyProtection="1">
      <alignment vertical="center"/>
      <protection/>
    </xf>
    <xf numFmtId="164" fontId="44" fillId="0" borderId="50" xfId="0" applyNumberFormat="1" applyFont="1" applyFill="1" applyBorder="1" applyAlignment="1" applyProtection="1">
      <alignment horizontal="right" vertical="center"/>
      <protection/>
    </xf>
    <xf numFmtId="164" fontId="38" fillId="7" borderId="30" xfId="0" applyFont="1" applyFill="1" applyBorder="1" applyAlignment="1" applyProtection="1">
      <alignment vertical="center"/>
      <protection/>
    </xf>
    <xf numFmtId="164" fontId="33" fillId="7" borderId="51" xfId="0" applyFont="1" applyFill="1" applyBorder="1" applyAlignment="1" applyProtection="1">
      <alignment horizontal="center" vertical="center"/>
      <protection locked="0"/>
    </xf>
    <xf numFmtId="167" fontId="42" fillId="7" borderId="52" xfId="0" applyNumberFormat="1" applyFont="1" applyFill="1" applyBorder="1" applyAlignment="1" applyProtection="1">
      <alignment horizontal="right" vertical="center" indent="1"/>
      <protection/>
    </xf>
    <xf numFmtId="167" fontId="41" fillId="7" borderId="53" xfId="0" applyNumberFormat="1" applyFont="1" applyFill="1" applyBorder="1" applyAlignment="1" applyProtection="1">
      <alignment horizontal="center" vertical="center"/>
      <protection/>
    </xf>
    <xf numFmtId="167" fontId="2" fillId="7" borderId="53" xfId="0" applyNumberFormat="1" applyFont="1" applyFill="1" applyBorder="1" applyAlignment="1" applyProtection="1">
      <alignment horizontal="center" vertical="center"/>
      <protection/>
    </xf>
    <xf numFmtId="164" fontId="43" fillId="7" borderId="53" xfId="0" applyFont="1" applyFill="1" applyBorder="1" applyAlignment="1" applyProtection="1">
      <alignment vertical="center"/>
      <protection/>
    </xf>
    <xf numFmtId="164" fontId="44" fillId="7" borderId="53" xfId="0" applyNumberFormat="1" applyFont="1" applyFill="1" applyBorder="1" applyAlignment="1" applyProtection="1">
      <alignment horizontal="right" vertical="center"/>
      <protection/>
    </xf>
    <xf numFmtId="164" fontId="33" fillId="0" borderId="51" xfId="0" applyFont="1" applyFill="1" applyBorder="1" applyAlignment="1" applyProtection="1">
      <alignment horizontal="center" vertical="center"/>
      <protection locked="0"/>
    </xf>
    <xf numFmtId="167" fontId="42" fillId="0" borderId="52" xfId="0" applyNumberFormat="1" applyFont="1" applyFill="1" applyBorder="1" applyAlignment="1" applyProtection="1">
      <alignment horizontal="right" vertical="center" indent="1"/>
      <protection/>
    </xf>
    <xf numFmtId="167" fontId="41" fillId="0" borderId="53" xfId="0" applyNumberFormat="1" applyFont="1" applyFill="1" applyBorder="1" applyAlignment="1" applyProtection="1">
      <alignment horizontal="center" vertical="center"/>
      <protection/>
    </xf>
    <xf numFmtId="167" fontId="2" fillId="0" borderId="53" xfId="0" applyNumberFormat="1" applyFont="1" applyFill="1" applyBorder="1" applyAlignment="1" applyProtection="1">
      <alignment horizontal="center" vertical="center"/>
      <protection/>
    </xf>
    <xf numFmtId="164" fontId="43" fillId="0" borderId="53" xfId="0" applyFont="1" applyFill="1" applyBorder="1" applyAlignment="1" applyProtection="1">
      <alignment vertical="center"/>
      <protection/>
    </xf>
    <xf numFmtId="164" fontId="44" fillId="0" borderId="53" xfId="0" applyNumberFormat="1" applyFont="1" applyFill="1" applyBorder="1" applyAlignment="1" applyProtection="1">
      <alignment horizontal="right" vertical="center"/>
      <protection/>
    </xf>
    <xf numFmtId="164" fontId="45" fillId="7" borderId="30" xfId="0" applyFont="1" applyFill="1" applyBorder="1" applyAlignment="1" applyProtection="1">
      <alignment horizontal="left" vertical="center" wrapText="1" indent="1"/>
      <protection/>
    </xf>
    <xf numFmtId="164" fontId="38" fillId="0" borderId="54" xfId="0" applyFont="1" applyFill="1" applyBorder="1" applyAlignment="1" applyProtection="1">
      <alignment horizontal="justify" vertical="center"/>
      <protection/>
    </xf>
    <xf numFmtId="164" fontId="39" fillId="0" borderId="54" xfId="0" applyFont="1" applyFill="1" applyBorder="1" applyAlignment="1" applyProtection="1">
      <alignment horizontal="left" vertical="center" wrapText="1" indent="1"/>
      <protection/>
    </xf>
    <xf numFmtId="164" fontId="41" fillId="0" borderId="55" xfId="0" applyNumberFormat="1" applyFont="1" applyFill="1" applyBorder="1" applyAlignment="1" applyProtection="1">
      <alignment horizontal="center" vertical="center"/>
      <protection/>
    </xf>
    <xf numFmtId="164" fontId="33" fillId="0" borderId="56" xfId="0" applyFont="1" applyFill="1" applyBorder="1" applyAlignment="1" applyProtection="1">
      <alignment horizontal="center" vertical="center"/>
      <protection locked="0"/>
    </xf>
    <xf numFmtId="167" fontId="42" fillId="0" borderId="57" xfId="0" applyNumberFormat="1" applyFont="1" applyFill="1" applyBorder="1" applyAlignment="1" applyProtection="1">
      <alignment horizontal="right" vertical="center" indent="1"/>
      <protection/>
    </xf>
    <xf numFmtId="167" fontId="41" fillId="0" borderId="54" xfId="0" applyNumberFormat="1" applyFont="1" applyFill="1" applyBorder="1" applyAlignment="1" applyProtection="1">
      <alignment horizontal="center" vertical="center"/>
      <protection/>
    </xf>
    <xf numFmtId="167" fontId="2" fillId="0" borderId="54" xfId="0" applyNumberFormat="1" applyFont="1" applyFill="1" applyBorder="1" applyAlignment="1" applyProtection="1">
      <alignment horizontal="center" vertical="center"/>
      <protection/>
    </xf>
    <xf numFmtId="164" fontId="43" fillId="0" borderId="54" xfId="0" applyFont="1" applyFill="1" applyBorder="1" applyAlignment="1" applyProtection="1">
      <alignment vertical="center"/>
      <protection/>
    </xf>
    <xf numFmtId="164" fontId="44" fillId="0" borderId="54" xfId="0" applyNumberFormat="1" applyFont="1" applyFill="1" applyBorder="1" applyAlignment="1" applyProtection="1">
      <alignment horizontal="right" vertical="center"/>
      <protection/>
    </xf>
    <xf numFmtId="164" fontId="38" fillId="7" borderId="58" xfId="0" applyFont="1" applyFill="1" applyBorder="1" applyAlignment="1" applyProtection="1">
      <alignment vertical="center"/>
      <protection/>
    </xf>
    <xf numFmtId="164" fontId="46" fillId="7" borderId="59" xfId="0" applyFont="1" applyFill="1" applyBorder="1" applyAlignment="1" applyProtection="1">
      <alignment horizontal="left" wrapText="1" indent="1"/>
      <protection/>
    </xf>
    <xf numFmtId="164" fontId="41" fillId="7" borderId="60" xfId="0" applyNumberFormat="1" applyFont="1" applyFill="1" applyBorder="1" applyAlignment="1" applyProtection="1">
      <alignment horizontal="center" vertical="center"/>
      <protection/>
    </xf>
    <xf numFmtId="164" fontId="33" fillId="7" borderId="61" xfId="0" applyFont="1" applyFill="1" applyBorder="1" applyAlignment="1" applyProtection="1">
      <alignment horizontal="center" vertical="center"/>
      <protection locked="0"/>
    </xf>
    <xf numFmtId="167" fontId="42" fillId="7" borderId="62" xfId="0" applyNumberFormat="1" applyFont="1" applyFill="1" applyBorder="1" applyAlignment="1" applyProtection="1">
      <alignment horizontal="right" vertical="center" indent="1"/>
      <protection/>
    </xf>
    <xf numFmtId="167" fontId="41" fillId="7" borderId="58" xfId="0" applyNumberFormat="1" applyFont="1" applyFill="1" applyBorder="1" applyAlignment="1" applyProtection="1">
      <alignment horizontal="center" vertical="center"/>
      <protection/>
    </xf>
    <xf numFmtId="167" fontId="2" fillId="7" borderId="58" xfId="0" applyNumberFormat="1" applyFont="1" applyFill="1" applyBorder="1" applyAlignment="1" applyProtection="1">
      <alignment horizontal="center" vertical="center"/>
      <protection/>
    </xf>
    <xf numFmtId="164" fontId="43" fillId="0" borderId="63" xfId="0" applyFont="1" applyFill="1" applyBorder="1" applyAlignment="1" applyProtection="1">
      <alignment vertical="center"/>
      <protection/>
    </xf>
    <xf numFmtId="164" fontId="44" fillId="0" borderId="63" xfId="0" applyNumberFormat="1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 applyProtection="1">
      <alignment/>
      <protection/>
    </xf>
    <xf numFmtId="164" fontId="38" fillId="0" borderId="43" xfId="0" applyFont="1" applyFill="1" applyBorder="1" applyAlignment="1" applyProtection="1">
      <alignment vertical="center"/>
      <protection/>
    </xf>
    <xf numFmtId="164" fontId="46" fillId="0" borderId="64" xfId="0" applyFont="1" applyFill="1" applyBorder="1" applyAlignment="1" applyProtection="1">
      <alignment horizontal="left" wrapText="1" indent="1"/>
      <protection/>
    </xf>
    <xf numFmtId="164" fontId="33" fillId="0" borderId="61" xfId="0" applyFont="1" applyFill="1" applyBorder="1" applyAlignment="1" applyProtection="1">
      <alignment horizontal="center" vertical="center"/>
      <protection locked="0"/>
    </xf>
    <xf numFmtId="167" fontId="42" fillId="0" borderId="62" xfId="0" applyNumberFormat="1" applyFont="1" applyFill="1" applyBorder="1" applyAlignment="1" applyProtection="1">
      <alignment horizontal="right" vertical="center" indent="1"/>
      <protection/>
    </xf>
    <xf numFmtId="167" fontId="41" fillId="0" borderId="58" xfId="0" applyNumberFormat="1" applyFont="1" applyFill="1" applyBorder="1" applyAlignment="1" applyProtection="1">
      <alignment horizontal="center" vertical="center"/>
      <protection/>
    </xf>
    <xf numFmtId="167" fontId="2" fillId="0" borderId="58" xfId="0" applyNumberFormat="1" applyFont="1" applyFill="1" applyBorder="1" applyAlignment="1" applyProtection="1">
      <alignment horizontal="center" vertical="center"/>
      <protection/>
    </xf>
    <xf numFmtId="164" fontId="38" fillId="8" borderId="30" xfId="0" applyFont="1" applyFill="1" applyBorder="1" applyAlignment="1" applyProtection="1">
      <alignment horizontal="justify" vertical="center"/>
      <protection/>
    </xf>
    <xf numFmtId="164" fontId="45" fillId="8" borderId="30" xfId="0" applyFont="1" applyFill="1" applyBorder="1" applyAlignment="1" applyProtection="1">
      <alignment horizontal="left" vertical="center" wrapText="1" indent="1"/>
      <protection/>
    </xf>
    <xf numFmtId="164" fontId="41" fillId="8" borderId="31" xfId="0" applyNumberFormat="1" applyFont="1" applyFill="1" applyBorder="1" applyAlignment="1" applyProtection="1">
      <alignment horizontal="center" vertical="center"/>
      <protection/>
    </xf>
    <xf numFmtId="164" fontId="33" fillId="8" borderId="32" xfId="0" applyFont="1" applyFill="1" applyBorder="1" applyAlignment="1" applyProtection="1">
      <alignment horizontal="center" vertical="center"/>
      <protection locked="0"/>
    </xf>
    <xf numFmtId="167" fontId="42" fillId="8" borderId="33" xfId="0" applyNumberFormat="1" applyFont="1" applyFill="1" applyBorder="1" applyAlignment="1" applyProtection="1">
      <alignment horizontal="right" vertical="center" indent="1"/>
      <protection/>
    </xf>
    <xf numFmtId="167" fontId="41" fillId="8" borderId="30" xfId="0" applyNumberFormat="1" applyFont="1" applyFill="1" applyBorder="1" applyAlignment="1" applyProtection="1">
      <alignment horizontal="center" vertical="center"/>
      <protection/>
    </xf>
    <xf numFmtId="167" fontId="2" fillId="8" borderId="30" xfId="0" applyNumberFormat="1" applyFont="1" applyFill="1" applyBorder="1" applyAlignment="1" applyProtection="1">
      <alignment horizontal="center" vertical="center"/>
      <protection/>
    </xf>
    <xf numFmtId="164" fontId="41" fillId="0" borderId="65" xfId="0" applyNumberFormat="1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47" fillId="0" borderId="66" xfId="0" applyFont="1" applyFill="1" applyBorder="1" applyAlignment="1" applyProtection="1">
      <alignment horizontal="center" vertical="center"/>
      <protection/>
    </xf>
    <xf numFmtId="164" fontId="38" fillId="0" borderId="66" xfId="0" applyNumberFormat="1" applyFont="1" applyFill="1" applyBorder="1" applyAlignment="1" applyProtection="1">
      <alignment horizontal="left" vertical="center"/>
      <protection/>
    </xf>
    <xf numFmtId="164" fontId="4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41" fillId="0" borderId="66" xfId="0" applyNumberFormat="1" applyFont="1" applyFill="1" applyBorder="1" applyAlignment="1" applyProtection="1">
      <alignment horizontal="center" vertical="center"/>
      <protection/>
    </xf>
    <xf numFmtId="164" fontId="33" fillId="0" borderId="67" xfId="0" applyFont="1" applyFill="1" applyBorder="1" applyAlignment="1" applyProtection="1">
      <alignment horizontal="center" vertical="center"/>
      <protection locked="0"/>
    </xf>
    <xf numFmtId="167" fontId="48" fillId="0" borderId="66" xfId="0" applyNumberFormat="1" applyFont="1" applyFill="1" applyBorder="1" applyAlignment="1" applyProtection="1">
      <alignment horizontal="right" vertical="center" indent="1"/>
      <protection/>
    </xf>
    <xf numFmtId="167" fontId="41" fillId="0" borderId="66" xfId="0" applyNumberFormat="1" applyFont="1" applyFill="1" applyBorder="1" applyAlignment="1" applyProtection="1">
      <alignment horizontal="center" vertical="center"/>
      <protection/>
    </xf>
    <xf numFmtId="167" fontId="2" fillId="0" borderId="66" xfId="0" applyNumberFormat="1" applyFont="1" applyFill="1" applyBorder="1" applyAlignment="1" applyProtection="1">
      <alignment horizontal="center" vertical="center"/>
      <protection/>
    </xf>
    <xf numFmtId="164" fontId="43" fillId="0" borderId="66" xfId="0" applyFont="1" applyFill="1" applyBorder="1" applyAlignment="1" applyProtection="1">
      <alignment vertical="center"/>
      <protection/>
    </xf>
    <xf numFmtId="164" fontId="44" fillId="0" borderId="66" xfId="0" applyFont="1" applyFill="1" applyBorder="1" applyAlignment="1" applyProtection="1">
      <alignment horizontal="right" vertical="center"/>
      <protection/>
    </xf>
    <xf numFmtId="164" fontId="38" fillId="7" borderId="30" xfId="0" applyNumberFormat="1" applyFont="1" applyFill="1" applyBorder="1" applyAlignment="1" applyProtection="1">
      <alignment horizontal="left" vertical="center"/>
      <protection/>
    </xf>
    <xf numFmtId="164" fontId="33" fillId="7" borderId="68" xfId="0" applyFont="1" applyFill="1" applyBorder="1" applyAlignment="1" applyProtection="1">
      <alignment horizontal="center" vertical="center"/>
      <protection locked="0"/>
    </xf>
    <xf numFmtId="164" fontId="37" fillId="0" borderId="50" xfId="0" applyNumberFormat="1" applyFont="1" applyFill="1" applyBorder="1" applyAlignment="1" applyProtection="1">
      <alignment horizontal="center" vertical="center"/>
      <protection/>
    </xf>
    <xf numFmtId="164" fontId="38" fillId="7" borderId="50" xfId="0" applyNumberFormat="1" applyFont="1" applyFill="1" applyBorder="1" applyAlignment="1" applyProtection="1">
      <alignment horizontal="left" vertical="center"/>
      <protection/>
    </xf>
    <xf numFmtId="164" fontId="41" fillId="7" borderId="69" xfId="0" applyNumberFormat="1" applyFont="1" applyFill="1" applyBorder="1" applyAlignment="1" applyProtection="1">
      <alignment horizontal="center" vertical="center"/>
      <protection/>
    </xf>
    <xf numFmtId="164" fontId="33" fillId="7" borderId="70" xfId="0" applyFont="1" applyFill="1" applyBorder="1" applyAlignment="1" applyProtection="1">
      <alignment horizontal="center" vertical="center"/>
      <protection locked="0"/>
    </xf>
    <xf numFmtId="167" fontId="42" fillId="7" borderId="71" xfId="0" applyNumberFormat="1" applyFont="1" applyFill="1" applyBorder="1" applyAlignment="1" applyProtection="1">
      <alignment horizontal="right" vertical="center" indent="1"/>
      <protection/>
    </xf>
    <xf numFmtId="167" fontId="41" fillId="7" borderId="50" xfId="0" applyNumberFormat="1" applyFont="1" applyFill="1" applyBorder="1" applyAlignment="1" applyProtection="1">
      <alignment horizontal="center" vertical="center"/>
      <protection/>
    </xf>
    <xf numFmtId="167" fontId="2" fillId="7" borderId="50" xfId="0" applyNumberFormat="1" applyFont="1" applyFill="1" applyBorder="1" applyAlignment="1" applyProtection="1">
      <alignment horizontal="center" vertical="center"/>
      <protection/>
    </xf>
    <xf numFmtId="164" fontId="43" fillId="7" borderId="50" xfId="0" applyFont="1" applyFill="1" applyBorder="1" applyAlignment="1" applyProtection="1">
      <alignment vertical="center"/>
      <protection/>
    </xf>
    <xf numFmtId="164" fontId="44" fillId="7" borderId="50" xfId="0" applyNumberFormat="1" applyFont="1" applyFill="1" applyBorder="1" applyAlignment="1" applyProtection="1">
      <alignment horizontal="right" vertical="center"/>
      <protection/>
    </xf>
    <xf numFmtId="164" fontId="33" fillId="0" borderId="72" xfId="0" applyFont="1" applyFill="1" applyBorder="1" applyAlignment="1" applyProtection="1">
      <alignment horizontal="center" vertical="center"/>
      <protection locked="0"/>
    </xf>
    <xf numFmtId="164" fontId="37" fillId="0" borderId="66" xfId="0" applyNumberFormat="1" applyFont="1" applyFill="1" applyBorder="1" applyAlignment="1" applyProtection="1">
      <alignment vertical="center"/>
      <protection/>
    </xf>
    <xf numFmtId="164" fontId="38" fillId="2" borderId="66" xfId="0" applyNumberFormat="1" applyFont="1" applyFill="1" applyBorder="1" applyAlignment="1" applyProtection="1">
      <alignment vertical="center"/>
      <protection/>
    </xf>
    <xf numFmtId="164" fontId="40" fillId="2" borderId="66" xfId="0" applyNumberFormat="1" applyFont="1" applyFill="1" applyBorder="1" applyAlignment="1" applyProtection="1">
      <alignment vertical="center" wrapText="1"/>
      <protection/>
    </xf>
    <xf numFmtId="164" fontId="41" fillId="2" borderId="66" xfId="0" applyNumberFormat="1" applyFont="1" applyFill="1" applyBorder="1" applyAlignment="1" applyProtection="1">
      <alignment vertical="center"/>
      <protection/>
    </xf>
    <xf numFmtId="164" fontId="33" fillId="2" borderId="67" xfId="0" applyFont="1" applyFill="1" applyBorder="1" applyAlignment="1" applyProtection="1">
      <alignment horizontal="center" vertical="center"/>
      <protection locked="0"/>
    </xf>
    <xf numFmtId="167" fontId="42" fillId="2" borderId="66" xfId="0" applyNumberFormat="1" applyFont="1" applyFill="1" applyBorder="1" applyAlignment="1" applyProtection="1">
      <alignment horizontal="right" vertical="center" indent="1"/>
      <protection/>
    </xf>
    <xf numFmtId="167" fontId="41" fillId="2" borderId="66" xfId="0" applyNumberFormat="1" applyFont="1" applyFill="1" applyBorder="1" applyAlignment="1" applyProtection="1">
      <alignment horizontal="center" vertical="center"/>
      <protection/>
    </xf>
    <xf numFmtId="167" fontId="2" fillId="2" borderId="66" xfId="0" applyNumberFormat="1" applyFont="1" applyFill="1" applyBorder="1" applyAlignment="1" applyProtection="1">
      <alignment horizontal="center" vertical="center"/>
      <protection/>
    </xf>
    <xf numFmtId="164" fontId="43" fillId="2" borderId="66" xfId="0" applyFont="1" applyFill="1" applyBorder="1" applyAlignment="1" applyProtection="1">
      <alignment vertical="center"/>
      <protection/>
    </xf>
    <xf numFmtId="164" fontId="44" fillId="2" borderId="66" xfId="0" applyFont="1" applyFill="1" applyBorder="1" applyAlignment="1" applyProtection="1">
      <alignment horizontal="right" vertical="center"/>
      <protection/>
    </xf>
    <xf numFmtId="164" fontId="49" fillId="0" borderId="31" xfId="0" applyNumberFormat="1" applyFont="1" applyFill="1" applyBorder="1" applyAlignment="1" applyProtection="1">
      <alignment horizontal="left" vertical="center"/>
      <protection/>
    </xf>
    <xf numFmtId="164" fontId="33" fillId="0" borderId="68" xfId="0" applyFont="1" applyFill="1" applyBorder="1" applyAlignment="1" applyProtection="1">
      <alignment horizontal="center" vertical="center"/>
      <protection locked="0"/>
    </xf>
    <xf numFmtId="164" fontId="49" fillId="9" borderId="31" xfId="0" applyNumberFormat="1" applyFont="1" applyFill="1" applyBorder="1" applyAlignment="1" applyProtection="1">
      <alignment horizontal="left" vertical="center"/>
      <protection/>
    </xf>
    <xf numFmtId="164" fontId="33" fillId="9" borderId="32" xfId="0" applyFont="1" applyFill="1" applyBorder="1" applyAlignment="1" applyProtection="1">
      <alignment horizontal="center" vertical="center"/>
      <protection locked="0"/>
    </xf>
    <xf numFmtId="167" fontId="42" fillId="9" borderId="33" xfId="0" applyNumberFormat="1" applyFont="1" applyFill="1" applyBorder="1" applyAlignment="1" applyProtection="1">
      <alignment horizontal="right" vertical="center" indent="1"/>
      <protection/>
    </xf>
    <xf numFmtId="167" fontId="41" fillId="9" borderId="30" xfId="0" applyNumberFormat="1" applyFont="1" applyFill="1" applyBorder="1" applyAlignment="1" applyProtection="1">
      <alignment horizontal="center" vertical="center"/>
      <protection/>
    </xf>
    <xf numFmtId="167" fontId="2" fillId="9" borderId="30" xfId="0" applyNumberFormat="1" applyFont="1" applyFill="1" applyBorder="1" applyAlignment="1" applyProtection="1">
      <alignment horizontal="center" vertical="center"/>
      <protection/>
    </xf>
    <xf numFmtId="164" fontId="43" fillId="9" borderId="30" xfId="0" applyFont="1" applyFill="1" applyBorder="1" applyAlignment="1" applyProtection="1">
      <alignment vertical="center"/>
      <protection/>
    </xf>
    <xf numFmtId="164" fontId="44" fillId="9" borderId="30" xfId="0" applyNumberFormat="1" applyFont="1" applyFill="1" applyBorder="1" applyAlignment="1" applyProtection="1">
      <alignment horizontal="right" vertical="center"/>
      <protection/>
    </xf>
    <xf numFmtId="164" fontId="0" fillId="2" borderId="0" xfId="0" applyFill="1" applyAlignment="1" applyProtection="1">
      <alignment/>
      <protection/>
    </xf>
    <xf numFmtId="164" fontId="49" fillId="9" borderId="31" xfId="0" applyFont="1" applyFill="1" applyBorder="1" applyAlignment="1" applyProtection="1">
      <alignment horizontal="left" vertical="center"/>
      <protection/>
    </xf>
    <xf numFmtId="164" fontId="49" fillId="0" borderId="73" xfId="0" applyNumberFormat="1" applyFont="1" applyFill="1" applyBorder="1" applyAlignment="1" applyProtection="1">
      <alignment horizontal="left" vertical="center"/>
      <protection/>
    </xf>
    <xf numFmtId="164" fontId="47" fillId="0" borderId="0" xfId="0" applyFont="1" applyFill="1" applyAlignment="1" applyProtection="1">
      <alignment/>
      <protection/>
    </xf>
    <xf numFmtId="164" fontId="4" fillId="0" borderId="74" xfId="0" applyFont="1" applyBorder="1" applyAlignment="1">
      <alignment horizontal="center" vertical="center"/>
    </xf>
    <xf numFmtId="164" fontId="0" fillId="0" borderId="75" xfId="0" applyBorder="1" applyAlignment="1" applyProtection="1">
      <alignment/>
      <protection/>
    </xf>
    <xf numFmtId="164" fontId="33" fillId="0" borderId="0" xfId="0" applyFont="1" applyAlignment="1" applyProtection="1">
      <alignment/>
      <protection locked="0"/>
    </xf>
    <xf numFmtId="164" fontId="51" fillId="0" borderId="0" xfId="0" applyFont="1" applyAlignment="1" applyProtection="1">
      <alignment/>
      <protection/>
    </xf>
    <xf numFmtId="164" fontId="37" fillId="0" borderId="76" xfId="0" applyNumberFormat="1" applyFont="1" applyFill="1" applyBorder="1" applyAlignment="1" applyProtection="1">
      <alignment horizontal="center" vertical="center"/>
      <protection/>
    </xf>
    <xf numFmtId="164" fontId="38" fillId="0" borderId="77" xfId="0" applyNumberFormat="1" applyFont="1" applyFill="1" applyBorder="1" applyAlignment="1" applyProtection="1">
      <alignment horizontal="left" vertical="center"/>
      <protection/>
    </xf>
    <xf numFmtId="164" fontId="39" fillId="0" borderId="77" xfId="0" applyFont="1" applyFill="1" applyBorder="1" applyAlignment="1" applyProtection="1">
      <alignment horizontal="left" vertical="center" wrapText="1" indent="1"/>
      <protection/>
    </xf>
    <xf numFmtId="164" fontId="41" fillId="0" borderId="78" xfId="0" applyNumberFormat="1" applyFont="1" applyFill="1" applyBorder="1" applyAlignment="1" applyProtection="1">
      <alignment horizontal="center" vertical="center"/>
      <protection/>
    </xf>
    <xf numFmtId="164" fontId="33" fillId="0" borderId="79" xfId="0" applyFont="1" applyFill="1" applyBorder="1" applyAlignment="1" applyProtection="1">
      <alignment horizontal="center" vertical="center"/>
      <protection locked="0"/>
    </xf>
    <xf numFmtId="167" fontId="42" fillId="0" borderId="80" xfId="0" applyNumberFormat="1" applyFont="1" applyFill="1" applyBorder="1" applyAlignment="1" applyProtection="1">
      <alignment horizontal="right" vertical="center" indent="1"/>
      <protection/>
    </xf>
    <xf numFmtId="167" fontId="41" fillId="0" borderId="77" xfId="0" applyNumberFormat="1" applyFont="1" applyFill="1" applyBorder="1" applyAlignment="1" applyProtection="1">
      <alignment horizontal="center" vertical="center"/>
      <protection/>
    </xf>
    <xf numFmtId="167" fontId="2" fillId="0" borderId="77" xfId="0" applyNumberFormat="1" applyFont="1" applyFill="1" applyBorder="1" applyAlignment="1" applyProtection="1">
      <alignment horizontal="center" vertical="center"/>
      <protection/>
    </xf>
    <xf numFmtId="164" fontId="43" fillId="0" borderId="77" xfId="0" applyFont="1" applyFill="1" applyBorder="1" applyAlignment="1" applyProtection="1">
      <alignment vertical="center"/>
      <protection/>
    </xf>
    <xf numFmtId="164" fontId="44" fillId="0" borderId="77" xfId="0" applyNumberFormat="1" applyFont="1" applyBorder="1" applyAlignment="1" applyProtection="1">
      <alignment horizontal="right" vertical="center"/>
      <protection/>
    </xf>
    <xf numFmtId="167" fontId="41" fillId="0" borderId="81" xfId="0" applyNumberFormat="1" applyFont="1" applyFill="1" applyBorder="1" applyAlignment="1" applyProtection="1">
      <alignment horizontal="center" vertical="center"/>
      <protection/>
    </xf>
    <xf numFmtId="164" fontId="37" fillId="0" borderId="82" xfId="0" applyNumberFormat="1" applyFont="1" applyFill="1" applyBorder="1" applyAlignment="1" applyProtection="1">
      <alignment horizontal="center" vertical="center"/>
      <protection/>
    </xf>
    <xf numFmtId="164" fontId="38" fillId="10" borderId="30" xfId="0" applyNumberFormat="1" applyFont="1" applyFill="1" applyBorder="1" applyAlignment="1" applyProtection="1">
      <alignment horizontal="left" vertical="center"/>
      <protection/>
    </xf>
    <xf numFmtId="164" fontId="39" fillId="10" borderId="30" xfId="0" applyFont="1" applyFill="1" applyBorder="1" applyAlignment="1" applyProtection="1">
      <alignment horizontal="left" vertical="center" wrapText="1" indent="1"/>
      <protection/>
    </xf>
    <xf numFmtId="164" fontId="41" fillId="10" borderId="31" xfId="0" applyNumberFormat="1" applyFont="1" applyFill="1" applyBorder="1" applyAlignment="1" applyProtection="1">
      <alignment horizontal="center" vertical="center"/>
      <protection/>
    </xf>
    <xf numFmtId="164" fontId="33" fillId="10" borderId="32" xfId="0" applyFont="1" applyFill="1" applyBorder="1" applyAlignment="1" applyProtection="1">
      <alignment horizontal="center" vertical="center"/>
      <protection locked="0"/>
    </xf>
    <xf numFmtId="167" fontId="42" fillId="10" borderId="83" xfId="0" applyNumberFormat="1" applyFont="1" applyFill="1" applyBorder="1" applyAlignment="1" applyProtection="1">
      <alignment horizontal="right" vertical="center" indent="1"/>
      <protection/>
    </xf>
    <xf numFmtId="167" fontId="41" fillId="10" borderId="30" xfId="0" applyNumberFormat="1" applyFont="1" applyFill="1" applyBorder="1" applyAlignment="1" applyProtection="1">
      <alignment horizontal="center" vertical="center"/>
      <protection/>
    </xf>
    <xf numFmtId="167" fontId="2" fillId="10" borderId="30" xfId="0" applyNumberFormat="1" applyFont="1" applyFill="1" applyBorder="1" applyAlignment="1" applyProtection="1">
      <alignment horizontal="center" vertical="center"/>
      <protection/>
    </xf>
    <xf numFmtId="164" fontId="43" fillId="11" borderId="30" xfId="0" applyFont="1" applyFill="1" applyBorder="1" applyAlignment="1" applyProtection="1">
      <alignment vertical="center"/>
      <protection/>
    </xf>
    <xf numFmtId="164" fontId="44" fillId="11" borderId="30" xfId="0" applyNumberFormat="1" applyFont="1" applyFill="1" applyBorder="1" applyAlignment="1" applyProtection="1">
      <alignment horizontal="right" vertical="center"/>
      <protection/>
    </xf>
    <xf numFmtId="167" fontId="41" fillId="10" borderId="84" xfId="0" applyNumberFormat="1" applyFont="1" applyFill="1" applyBorder="1" applyAlignment="1" applyProtection="1">
      <alignment horizontal="center" vertical="center"/>
      <protection/>
    </xf>
    <xf numFmtId="164" fontId="39" fillId="0" borderId="30" xfId="0" applyNumberFormat="1" applyFont="1" applyFill="1" applyBorder="1" applyAlignment="1" applyProtection="1">
      <alignment horizontal="left" vertical="center" wrapText="1" indent="1"/>
      <protection/>
    </xf>
    <xf numFmtId="167" fontId="42" fillId="0" borderId="83" xfId="0" applyNumberFormat="1" applyFont="1" applyFill="1" applyBorder="1" applyAlignment="1" applyProtection="1">
      <alignment horizontal="right" vertical="center" indent="1"/>
      <protection/>
    </xf>
    <xf numFmtId="164" fontId="44" fillId="0" borderId="30" xfId="0" applyNumberFormat="1" applyFont="1" applyBorder="1" applyAlignment="1" applyProtection="1">
      <alignment horizontal="right" vertical="center"/>
      <protection/>
    </xf>
    <xf numFmtId="167" fontId="41" fillId="0" borderId="84" xfId="0" applyNumberFormat="1" applyFont="1" applyFill="1" applyBorder="1" applyAlignment="1" applyProtection="1">
      <alignment horizontal="center" vertical="center"/>
      <protection/>
    </xf>
    <xf numFmtId="164" fontId="38" fillId="0" borderId="30" xfId="0" applyFont="1" applyFill="1" applyBorder="1" applyAlignment="1" applyProtection="1">
      <alignment horizontal="left" vertical="center"/>
      <protection/>
    </xf>
    <xf numFmtId="164" fontId="38" fillId="10" borderId="30" xfId="0" applyFont="1" applyFill="1" applyBorder="1" applyAlignment="1" applyProtection="1">
      <alignment horizontal="left" vertical="center"/>
      <protection/>
    </xf>
    <xf numFmtId="164" fontId="33" fillId="10" borderId="85" xfId="0" applyFont="1" applyFill="1" applyBorder="1" applyAlignment="1" applyProtection="1">
      <alignment horizontal="center" vertical="center"/>
      <protection locked="0"/>
    </xf>
    <xf numFmtId="164" fontId="0" fillId="0" borderId="86" xfId="0" applyBorder="1" applyAlignment="1" applyProtection="1">
      <alignment/>
      <protection/>
    </xf>
    <xf numFmtId="167" fontId="42" fillId="10" borderId="87" xfId="0" applyNumberFormat="1" applyFont="1" applyFill="1" applyBorder="1" applyAlignment="1" applyProtection="1">
      <alignment horizontal="right" vertical="center" indent="1"/>
      <protection/>
    </xf>
    <xf numFmtId="167" fontId="41" fillId="10" borderId="88" xfId="0" applyNumberFormat="1" applyFont="1" applyFill="1" applyBorder="1" applyAlignment="1" applyProtection="1">
      <alignment horizontal="center" vertical="center"/>
      <protection/>
    </xf>
    <xf numFmtId="167" fontId="2" fillId="10" borderId="88" xfId="0" applyNumberFormat="1" applyFont="1" applyFill="1" applyBorder="1" applyAlignment="1" applyProtection="1">
      <alignment horizontal="center" vertical="center"/>
      <protection/>
    </xf>
    <xf numFmtId="164" fontId="33" fillId="0" borderId="89" xfId="0" applyFont="1" applyFill="1" applyBorder="1" applyAlignment="1" applyProtection="1">
      <alignment horizontal="center" vertical="center"/>
      <protection locked="0"/>
    </xf>
    <xf numFmtId="164" fontId="0" fillId="0" borderId="90" xfId="0" applyBorder="1" applyAlignment="1" applyProtection="1">
      <alignment/>
      <protection/>
    </xf>
    <xf numFmtId="167" fontId="42" fillId="0" borderId="91" xfId="0" applyNumberFormat="1" applyFont="1" applyFill="1" applyBorder="1" applyAlignment="1" applyProtection="1">
      <alignment horizontal="right" vertical="center" indent="1"/>
      <protection/>
    </xf>
    <xf numFmtId="167" fontId="41" fillId="0" borderId="92" xfId="0" applyNumberFormat="1" applyFont="1" applyFill="1" applyBorder="1" applyAlignment="1" applyProtection="1">
      <alignment horizontal="center" vertical="center"/>
      <protection/>
    </xf>
    <xf numFmtId="167" fontId="2" fillId="0" borderId="92" xfId="0" applyNumberFormat="1" applyFont="1" applyFill="1" applyBorder="1" applyAlignment="1" applyProtection="1">
      <alignment horizontal="center" vertical="center"/>
      <protection/>
    </xf>
    <xf numFmtId="164" fontId="43" fillId="0" borderId="93" xfId="0" applyFont="1" applyFill="1" applyBorder="1" applyAlignment="1" applyProtection="1">
      <alignment vertical="center"/>
      <protection/>
    </xf>
    <xf numFmtId="164" fontId="44" fillId="0" borderId="93" xfId="0" applyNumberFormat="1" applyFont="1" applyBorder="1" applyAlignment="1" applyProtection="1">
      <alignment horizontal="right" vertical="center"/>
      <protection/>
    </xf>
    <xf numFmtId="164" fontId="43" fillId="12" borderId="30" xfId="0" applyFont="1" applyFill="1" applyBorder="1" applyAlignment="1" applyProtection="1">
      <alignment vertical="center"/>
      <protection/>
    </xf>
    <xf numFmtId="164" fontId="44" fillId="12" borderId="30" xfId="0" applyNumberFormat="1" applyFont="1" applyFill="1" applyBorder="1" applyAlignment="1" applyProtection="1">
      <alignment horizontal="right" vertical="center"/>
      <protection/>
    </xf>
    <xf numFmtId="167" fontId="41" fillId="10" borderId="84" xfId="0" applyNumberFormat="1" applyFont="1" applyFill="1" applyBorder="1" applyAlignment="1" applyProtection="1">
      <alignment horizontal="center"/>
      <protection/>
    </xf>
    <xf numFmtId="164" fontId="38" fillId="0" borderId="53" xfId="0" applyFont="1" applyFill="1" applyBorder="1" applyAlignment="1" applyProtection="1">
      <alignment horizontal="left" vertical="center"/>
      <protection/>
    </xf>
    <xf numFmtId="164" fontId="39" fillId="0" borderId="53" xfId="0" applyFont="1" applyFill="1" applyBorder="1" applyAlignment="1" applyProtection="1">
      <alignment horizontal="left" vertical="center" wrapText="1" indent="1"/>
      <protection/>
    </xf>
    <xf numFmtId="164" fontId="41" fillId="0" borderId="94" xfId="0" applyNumberFormat="1" applyFont="1" applyFill="1" applyBorder="1" applyAlignment="1" applyProtection="1">
      <alignment horizontal="center" vertical="center"/>
      <protection/>
    </xf>
    <xf numFmtId="167" fontId="42" fillId="0" borderId="95" xfId="0" applyNumberFormat="1" applyFont="1" applyFill="1" applyBorder="1" applyAlignment="1" applyProtection="1">
      <alignment horizontal="right" vertical="center" indent="1"/>
      <protection/>
    </xf>
    <xf numFmtId="164" fontId="44" fillId="0" borderId="53" xfId="0" applyNumberFormat="1" applyFont="1" applyBorder="1" applyAlignment="1" applyProtection="1">
      <alignment horizontal="right" vertical="center"/>
      <protection/>
    </xf>
    <xf numFmtId="164" fontId="38" fillId="10" borderId="53" xfId="0" applyFont="1" applyFill="1" applyBorder="1" applyAlignment="1" applyProtection="1">
      <alignment horizontal="left" vertical="center"/>
      <protection/>
    </xf>
    <xf numFmtId="164" fontId="39" fillId="10" borderId="53" xfId="0" applyFont="1" applyFill="1" applyBorder="1" applyAlignment="1" applyProtection="1">
      <alignment horizontal="left" vertical="center" wrapText="1" indent="1"/>
      <protection/>
    </xf>
    <xf numFmtId="164" fontId="41" fillId="10" borderId="94" xfId="0" applyNumberFormat="1" applyFont="1" applyFill="1" applyBorder="1" applyAlignment="1" applyProtection="1">
      <alignment horizontal="center" vertical="center"/>
      <protection/>
    </xf>
    <xf numFmtId="164" fontId="33" fillId="10" borderId="72" xfId="0" applyFont="1" applyFill="1" applyBorder="1" applyAlignment="1" applyProtection="1">
      <alignment horizontal="center" vertical="center"/>
      <protection locked="0"/>
    </xf>
    <xf numFmtId="167" fontId="42" fillId="10" borderId="95" xfId="0" applyNumberFormat="1" applyFont="1" applyFill="1" applyBorder="1" applyAlignment="1" applyProtection="1">
      <alignment horizontal="right" vertical="center" indent="1"/>
      <protection/>
    </xf>
    <xf numFmtId="167" fontId="41" fillId="10" borderId="53" xfId="0" applyNumberFormat="1" applyFont="1" applyFill="1" applyBorder="1" applyAlignment="1" applyProtection="1">
      <alignment horizontal="center" vertical="center"/>
      <protection/>
    </xf>
    <xf numFmtId="167" fontId="2" fillId="10" borderId="53" xfId="0" applyNumberFormat="1" applyFont="1" applyFill="1" applyBorder="1" applyAlignment="1" applyProtection="1">
      <alignment horizontal="center" vertical="center"/>
      <protection/>
    </xf>
    <xf numFmtId="167" fontId="41" fillId="0" borderId="84" xfId="0" applyNumberFormat="1" applyFont="1" applyFill="1" applyBorder="1" applyAlignment="1" applyProtection="1">
      <alignment horizontal="center"/>
      <protection/>
    </xf>
    <xf numFmtId="164" fontId="38" fillId="10" borderId="88" xfId="0" applyFont="1" applyFill="1" applyBorder="1" applyAlignment="1" applyProtection="1">
      <alignment horizontal="left" vertical="center"/>
      <protection/>
    </xf>
    <xf numFmtId="164" fontId="39" fillId="10" borderId="88" xfId="0" applyFont="1" applyFill="1" applyBorder="1" applyAlignment="1" applyProtection="1">
      <alignment horizontal="left" vertical="center" wrapText="1" indent="1"/>
      <protection/>
    </xf>
    <xf numFmtId="164" fontId="41" fillId="10" borderId="96" xfId="0" applyNumberFormat="1" applyFont="1" applyFill="1" applyBorder="1" applyAlignment="1" applyProtection="1">
      <alignment horizontal="center" vertical="center"/>
      <protection/>
    </xf>
    <xf numFmtId="167" fontId="41" fillId="10" borderId="97" xfId="0" applyNumberFormat="1" applyFont="1" applyFill="1" applyBorder="1" applyAlignment="1" applyProtection="1">
      <alignment horizontal="center" vertical="center"/>
      <protection/>
    </xf>
    <xf numFmtId="164" fontId="37" fillId="0" borderId="98" xfId="0" applyNumberFormat="1" applyFont="1" applyFill="1" applyBorder="1" applyAlignment="1" applyProtection="1">
      <alignment horizontal="center" vertical="center"/>
      <protection/>
    </xf>
    <xf numFmtId="164" fontId="52" fillId="0" borderId="98" xfId="0" applyNumberFormat="1" applyFont="1" applyFill="1" applyBorder="1" applyAlignment="1" applyProtection="1">
      <alignment horizontal="left" vertical="center"/>
      <protection/>
    </xf>
    <xf numFmtId="164" fontId="45" fillId="0" borderId="9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98" xfId="0" applyNumberFormat="1" applyFont="1" applyFill="1" applyBorder="1" applyAlignment="1" applyProtection="1">
      <alignment horizontal="center" vertical="center"/>
      <protection/>
    </xf>
    <xf numFmtId="164" fontId="33" fillId="0" borderId="99" xfId="0" applyFont="1" applyFill="1" applyBorder="1" applyAlignment="1" applyProtection="1">
      <alignment horizontal="center" vertical="center"/>
      <protection locked="0"/>
    </xf>
    <xf numFmtId="167" fontId="48" fillId="0" borderId="98" xfId="0" applyNumberFormat="1" applyFont="1" applyFill="1" applyBorder="1" applyAlignment="1" applyProtection="1">
      <alignment horizontal="right" vertical="center" indent="1"/>
      <protection/>
    </xf>
    <xf numFmtId="167" fontId="2" fillId="0" borderId="98" xfId="0" applyNumberFormat="1" applyFont="1" applyFill="1" applyBorder="1" applyAlignment="1" applyProtection="1">
      <alignment horizontal="center" vertical="center"/>
      <protection/>
    </xf>
    <xf numFmtId="164" fontId="53" fillId="0" borderId="98" xfId="0" applyFont="1" applyFill="1" applyBorder="1" applyAlignment="1" applyProtection="1">
      <alignment vertical="center"/>
      <protection/>
    </xf>
    <xf numFmtId="164" fontId="4" fillId="0" borderId="98" xfId="0" applyFont="1" applyFill="1" applyBorder="1" applyAlignment="1" applyProtection="1">
      <alignment horizontal="right" vertical="center"/>
      <protection/>
    </xf>
    <xf numFmtId="164" fontId="0" fillId="0" borderId="38" xfId="0" applyBorder="1" applyAlignment="1" applyProtection="1">
      <alignment/>
      <protection/>
    </xf>
    <xf numFmtId="164" fontId="33" fillId="0" borderId="30" xfId="0" applyFont="1" applyFill="1" applyBorder="1" applyAlignment="1" applyProtection="1">
      <alignment horizontal="center" vertical="center"/>
      <protection locked="0"/>
    </xf>
    <xf numFmtId="164" fontId="38" fillId="9" borderId="30" xfId="0" applyFont="1" applyFill="1" applyBorder="1" applyAlignment="1" applyProtection="1">
      <alignment horizontal="left" vertical="center"/>
      <protection/>
    </xf>
    <xf numFmtId="164" fontId="39" fillId="9" borderId="30" xfId="0" applyFont="1" applyFill="1" applyBorder="1" applyAlignment="1" applyProtection="1">
      <alignment horizontal="left" vertical="center" wrapText="1" indent="1"/>
      <protection/>
    </xf>
    <xf numFmtId="164" fontId="41" fillId="9" borderId="30" xfId="0" applyNumberFormat="1" applyFont="1" applyFill="1" applyBorder="1" applyAlignment="1" applyProtection="1">
      <alignment horizontal="center" vertical="center"/>
      <protection/>
    </xf>
    <xf numFmtId="164" fontId="33" fillId="9" borderId="30" xfId="0" applyFont="1" applyFill="1" applyBorder="1" applyAlignment="1" applyProtection="1">
      <alignment horizontal="center" vertical="center"/>
      <protection locked="0"/>
    </xf>
    <xf numFmtId="167" fontId="42" fillId="9" borderId="30" xfId="0" applyNumberFormat="1" applyFont="1" applyFill="1" applyBorder="1" applyAlignment="1" applyProtection="1">
      <alignment horizontal="right" vertical="center" indent="1"/>
      <protection/>
    </xf>
    <xf numFmtId="164" fontId="38" fillId="2" borderId="30" xfId="0" applyFont="1" applyFill="1" applyBorder="1" applyAlignment="1" applyProtection="1">
      <alignment horizontal="left" vertical="center"/>
      <protection/>
    </xf>
    <xf numFmtId="164" fontId="39" fillId="2" borderId="30" xfId="0" applyFont="1" applyFill="1" applyBorder="1" applyAlignment="1" applyProtection="1">
      <alignment horizontal="left" vertical="center" wrapText="1" indent="1"/>
      <protection/>
    </xf>
    <xf numFmtId="164" fontId="41" fillId="2" borderId="30" xfId="0" applyNumberFormat="1" applyFont="1" applyFill="1" applyBorder="1" applyAlignment="1" applyProtection="1">
      <alignment horizontal="center" vertical="center"/>
      <protection/>
    </xf>
    <xf numFmtId="164" fontId="33" fillId="2" borderId="30" xfId="0" applyFont="1" applyFill="1" applyBorder="1" applyAlignment="1" applyProtection="1">
      <alignment horizontal="center" vertical="center"/>
      <protection locked="0"/>
    </xf>
    <xf numFmtId="167" fontId="42" fillId="2" borderId="30" xfId="0" applyNumberFormat="1" applyFont="1" applyFill="1" applyBorder="1" applyAlignment="1" applyProtection="1">
      <alignment horizontal="right" vertical="center" indent="1"/>
      <protection/>
    </xf>
    <xf numFmtId="167" fontId="41" fillId="2" borderId="30" xfId="0" applyNumberFormat="1" applyFont="1" applyFill="1" applyBorder="1" applyAlignment="1" applyProtection="1">
      <alignment horizontal="center" vertical="center"/>
      <protection/>
    </xf>
    <xf numFmtId="167" fontId="2" fillId="2" borderId="30" xfId="0" applyNumberFormat="1" applyFont="1" applyFill="1" applyBorder="1" applyAlignment="1" applyProtection="1">
      <alignment horizontal="center" vertical="center"/>
      <protection/>
    </xf>
    <xf numFmtId="164" fontId="54" fillId="0" borderId="0" xfId="0" applyFont="1" applyFill="1" applyBorder="1" applyAlignment="1" applyProtection="1">
      <alignment vertical="center"/>
      <protection/>
    </xf>
    <xf numFmtId="164" fontId="41" fillId="7" borderId="30" xfId="0" applyNumberFormat="1" applyFont="1" applyFill="1" applyBorder="1" applyAlignment="1" applyProtection="1">
      <alignment horizontal="center" vertical="center"/>
      <protection/>
    </xf>
    <xf numFmtId="164" fontId="33" fillId="7" borderId="30" xfId="0" applyFont="1" applyFill="1" applyBorder="1" applyAlignment="1" applyProtection="1">
      <alignment horizontal="center" vertical="center"/>
      <protection locked="0"/>
    </xf>
    <xf numFmtId="167" fontId="42" fillId="7" borderId="30" xfId="0" applyNumberFormat="1" applyFont="1" applyFill="1" applyBorder="1" applyAlignment="1" applyProtection="1">
      <alignment horizontal="right" vertical="center" indent="1"/>
      <protection/>
    </xf>
    <xf numFmtId="164" fontId="4" fillId="0" borderId="0" xfId="0" applyFont="1" applyAlignment="1" applyProtection="1">
      <alignment/>
      <protection/>
    </xf>
    <xf numFmtId="164" fontId="37" fillId="0" borderId="100" xfId="0" applyNumberFormat="1" applyFont="1" applyFill="1" applyBorder="1" applyAlignment="1" applyProtection="1">
      <alignment horizontal="center" vertical="center"/>
      <protection/>
    </xf>
    <xf numFmtId="164" fontId="52" fillId="2" borderId="100" xfId="0" applyNumberFormat="1" applyFont="1" applyFill="1" applyBorder="1" applyAlignment="1" applyProtection="1">
      <alignment horizontal="left" vertical="center"/>
      <protection/>
    </xf>
    <xf numFmtId="164" fontId="55" fillId="2" borderId="100" xfId="0" applyNumberFormat="1" applyFont="1" applyFill="1" applyBorder="1" applyAlignment="1" applyProtection="1">
      <alignment horizontal="left" vertical="center" wrapText="1" indent="1"/>
      <protection/>
    </xf>
    <xf numFmtId="164" fontId="2" fillId="2" borderId="100" xfId="0" applyNumberFormat="1" applyFont="1" applyFill="1" applyBorder="1" applyAlignment="1" applyProtection="1">
      <alignment horizontal="center" vertical="center"/>
      <protection/>
    </xf>
    <xf numFmtId="167" fontId="48" fillId="2" borderId="101" xfId="0" applyNumberFormat="1" applyFont="1" applyFill="1" applyBorder="1" applyAlignment="1" applyProtection="1">
      <alignment horizontal="right" vertical="center" indent="1"/>
      <protection/>
    </xf>
    <xf numFmtId="167" fontId="41" fillId="0" borderId="88" xfId="0" applyNumberFormat="1" applyFont="1" applyFill="1" applyBorder="1" applyAlignment="1" applyProtection="1">
      <alignment horizontal="center" vertical="center"/>
      <protection/>
    </xf>
    <xf numFmtId="167" fontId="2" fillId="2" borderId="101" xfId="0" applyNumberFormat="1" applyFont="1" applyFill="1" applyBorder="1" applyAlignment="1" applyProtection="1">
      <alignment horizontal="center" vertical="center"/>
      <protection/>
    </xf>
    <xf numFmtId="164" fontId="53" fillId="2" borderId="102" xfId="0" applyFont="1" applyFill="1" applyBorder="1" applyAlignment="1" applyProtection="1">
      <alignment vertical="center"/>
      <protection/>
    </xf>
    <xf numFmtId="164" fontId="4" fillId="2" borderId="102" xfId="0" applyFont="1" applyFill="1" applyBorder="1" applyAlignment="1" applyProtection="1">
      <alignment horizontal="right" vertical="center"/>
      <protection/>
    </xf>
    <xf numFmtId="164" fontId="38" fillId="0" borderId="30" xfId="0" applyNumberFormat="1" applyFont="1" applyFill="1" applyBorder="1" applyAlignment="1" applyProtection="1">
      <alignment horizontal="left" vertical="center" indent="1"/>
      <protection/>
    </xf>
    <xf numFmtId="164" fontId="39" fillId="0" borderId="30" xfId="0" applyNumberFormat="1" applyFont="1" applyFill="1" applyBorder="1" applyAlignment="1" applyProtection="1">
      <alignment horizontal="center" vertical="center" wrapText="1"/>
      <protection/>
    </xf>
    <xf numFmtId="164" fontId="33" fillId="2" borderId="68" xfId="0" applyFont="1" applyFill="1" applyBorder="1" applyAlignment="1" applyProtection="1">
      <alignment horizontal="center" vertical="center"/>
      <protection locked="0"/>
    </xf>
    <xf numFmtId="164" fontId="38" fillId="7" borderId="30" xfId="0" applyNumberFormat="1" applyFont="1" applyFill="1" applyBorder="1" applyAlignment="1" applyProtection="1">
      <alignment horizontal="left" vertical="center" indent="1"/>
      <protection/>
    </xf>
    <xf numFmtId="164" fontId="4" fillId="0" borderId="0" xfId="0" applyFont="1" applyAlignment="1">
      <alignment/>
    </xf>
    <xf numFmtId="164" fontId="33" fillId="2" borderId="32" xfId="0" applyFont="1" applyFill="1" applyBorder="1" applyAlignment="1" applyProtection="1">
      <alignment horizontal="center" vertical="center"/>
      <protection locked="0"/>
    </xf>
    <xf numFmtId="164" fontId="33" fillId="7" borderId="72" xfId="0" applyFont="1" applyFill="1" applyBorder="1" applyAlignment="1" applyProtection="1">
      <alignment horizontal="center" vertical="center"/>
      <protection locked="0"/>
    </xf>
    <xf numFmtId="164" fontId="37" fillId="0" borderId="66" xfId="0" applyNumberFormat="1" applyFont="1" applyFill="1" applyBorder="1" applyAlignment="1" applyProtection="1">
      <alignment horizontal="center" vertical="center"/>
      <protection/>
    </xf>
    <xf numFmtId="164" fontId="37" fillId="0" borderId="103" xfId="0" applyNumberFormat="1" applyFont="1" applyFill="1" applyBorder="1" applyAlignment="1" applyProtection="1">
      <alignment horizontal="center" vertical="center"/>
      <protection/>
    </xf>
    <xf numFmtId="164" fontId="56" fillId="0" borderId="104" xfId="0" applyFont="1" applyBorder="1" applyAlignment="1" applyProtection="1">
      <alignment horizontal="left" vertical="center"/>
      <protection/>
    </xf>
    <xf numFmtId="164" fontId="57" fillId="0" borderId="104" xfId="0" applyFont="1" applyBorder="1" applyAlignment="1" applyProtection="1">
      <alignment horizontal="center"/>
      <protection/>
    </xf>
    <xf numFmtId="164" fontId="58" fillId="2" borderId="105" xfId="0" applyFont="1" applyFill="1" applyBorder="1" applyAlignment="1" applyProtection="1">
      <alignment horizontal="left"/>
      <protection/>
    </xf>
    <xf numFmtId="164" fontId="59" fillId="0" borderId="106" xfId="0" applyFont="1" applyBorder="1" applyAlignment="1" applyProtection="1">
      <alignment horizontal="center"/>
      <protection locked="0"/>
    </xf>
    <xf numFmtId="164" fontId="58" fillId="2" borderId="107" xfId="0" applyFont="1" applyFill="1" applyBorder="1" applyAlignment="1" applyProtection="1">
      <alignment horizontal="left"/>
      <protection/>
    </xf>
    <xf numFmtId="167" fontId="56" fillId="0" borderId="104" xfId="0" applyNumberFormat="1" applyFont="1" applyBorder="1" applyAlignment="1" applyProtection="1">
      <alignment horizontal="right" indent="1"/>
      <protection/>
    </xf>
    <xf numFmtId="167" fontId="57" fillId="2" borderId="104" xfId="0" applyNumberFormat="1" applyFont="1" applyFill="1" applyBorder="1" applyAlignment="1" applyProtection="1">
      <alignment horizontal="center" vertical="center"/>
      <protection/>
    </xf>
    <xf numFmtId="167" fontId="57" fillId="0" borderId="104" xfId="0" applyNumberFormat="1" applyFont="1" applyBorder="1" applyAlignment="1" applyProtection="1">
      <alignment horizontal="center"/>
      <protection/>
    </xf>
    <xf numFmtId="164" fontId="58" fillId="0" borderId="104" xfId="0" applyFont="1" applyBorder="1" applyAlignment="1" applyProtection="1">
      <alignment horizontal="left"/>
      <protection/>
    </xf>
    <xf numFmtId="167" fontId="57" fillId="2" borderId="108" xfId="0" applyNumberFormat="1" applyFont="1" applyFill="1" applyBorder="1" applyAlignment="1" applyProtection="1">
      <alignment horizontal="center" vertical="center"/>
      <protection/>
    </xf>
    <xf numFmtId="164" fontId="37" fillId="0" borderId="109" xfId="0" applyNumberFormat="1" applyFont="1" applyFill="1" applyBorder="1" applyAlignment="1" applyProtection="1">
      <alignment horizontal="center" vertical="center"/>
      <protection/>
    </xf>
    <xf numFmtId="164" fontId="56" fillId="7" borderId="110" xfId="0" applyFont="1" applyFill="1" applyBorder="1" applyAlignment="1" applyProtection="1">
      <alignment horizontal="left" vertical="center"/>
      <protection/>
    </xf>
    <xf numFmtId="164" fontId="57" fillId="7" borderId="110" xfId="0" applyFont="1" applyFill="1" applyBorder="1" applyAlignment="1" applyProtection="1">
      <alignment horizontal="center"/>
      <protection/>
    </xf>
    <xf numFmtId="164" fontId="59" fillId="7" borderId="111" xfId="0" applyFont="1" applyFill="1" applyBorder="1" applyAlignment="1" applyProtection="1">
      <alignment horizontal="center"/>
      <protection locked="0"/>
    </xf>
    <xf numFmtId="167" fontId="56" fillId="7" borderId="110" xfId="0" applyNumberFormat="1" applyFont="1" applyFill="1" applyBorder="1" applyAlignment="1" applyProtection="1">
      <alignment horizontal="right" indent="1"/>
      <protection/>
    </xf>
    <xf numFmtId="167" fontId="57" fillId="7" borderId="110" xfId="0" applyNumberFormat="1" applyFont="1" applyFill="1" applyBorder="1" applyAlignment="1" applyProtection="1">
      <alignment horizontal="center" vertical="center"/>
      <protection/>
    </xf>
    <xf numFmtId="167" fontId="57" fillId="7" borderId="110" xfId="0" applyNumberFormat="1" applyFont="1" applyFill="1" applyBorder="1" applyAlignment="1" applyProtection="1">
      <alignment horizontal="center"/>
      <protection/>
    </xf>
    <xf numFmtId="164" fontId="58" fillId="7" borderId="110" xfId="0" applyFont="1" applyFill="1" applyBorder="1" applyAlignment="1" applyProtection="1">
      <alignment horizontal="left"/>
      <protection/>
    </xf>
    <xf numFmtId="167" fontId="57" fillId="7" borderId="112" xfId="0" applyNumberFormat="1" applyFont="1" applyFill="1" applyBorder="1" applyAlignment="1" applyProtection="1">
      <alignment horizontal="center" vertical="center"/>
      <protection/>
    </xf>
    <xf numFmtId="164" fontId="56" fillId="0" borderId="110" xfId="0" applyFont="1" applyBorder="1" applyAlignment="1" applyProtection="1">
      <alignment horizontal="left" vertical="center"/>
      <protection/>
    </xf>
    <xf numFmtId="164" fontId="57" fillId="0" borderId="110" xfId="0" applyFont="1" applyBorder="1" applyAlignment="1" applyProtection="1">
      <alignment horizontal="center"/>
      <protection/>
    </xf>
    <xf numFmtId="164" fontId="59" fillId="0" borderId="111" xfId="0" applyFont="1" applyBorder="1" applyAlignment="1" applyProtection="1">
      <alignment horizontal="center"/>
      <protection locked="0"/>
    </xf>
    <xf numFmtId="167" fontId="56" fillId="0" borderId="110" xfId="0" applyNumberFormat="1" applyFont="1" applyBorder="1" applyAlignment="1" applyProtection="1">
      <alignment horizontal="right" indent="1"/>
      <protection/>
    </xf>
    <xf numFmtId="167" fontId="57" fillId="2" borderId="110" xfId="0" applyNumberFormat="1" applyFont="1" applyFill="1" applyBorder="1" applyAlignment="1" applyProtection="1">
      <alignment horizontal="center" vertical="center"/>
      <protection/>
    </xf>
    <xf numFmtId="167" fontId="57" fillId="0" borderId="110" xfId="0" applyNumberFormat="1" applyFont="1" applyBorder="1" applyAlignment="1" applyProtection="1">
      <alignment horizontal="center"/>
      <protection/>
    </xf>
    <xf numFmtId="164" fontId="58" fillId="0" borderId="110" xfId="0" applyFont="1" applyBorder="1" applyAlignment="1" applyProtection="1">
      <alignment horizontal="left"/>
      <protection/>
    </xf>
    <xf numFmtId="167" fontId="57" fillId="2" borderId="112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/>
      <protection/>
    </xf>
    <xf numFmtId="164" fontId="56" fillId="2" borderId="110" xfId="0" applyFont="1" applyFill="1" applyBorder="1" applyAlignment="1" applyProtection="1">
      <alignment horizontal="left" vertical="center"/>
      <protection/>
    </xf>
    <xf numFmtId="164" fontId="57" fillId="2" borderId="110" xfId="0" applyFont="1" applyFill="1" applyBorder="1" applyAlignment="1" applyProtection="1">
      <alignment horizontal="center"/>
      <protection/>
    </xf>
    <xf numFmtId="164" fontId="59" fillId="2" borderId="111" xfId="0" applyFont="1" applyFill="1" applyBorder="1" applyAlignment="1" applyProtection="1">
      <alignment horizontal="center"/>
      <protection locked="0"/>
    </xf>
    <xf numFmtId="167" fontId="56" fillId="2" borderId="110" xfId="0" applyNumberFormat="1" applyFont="1" applyFill="1" applyBorder="1" applyAlignment="1" applyProtection="1">
      <alignment horizontal="right" indent="1"/>
      <protection/>
    </xf>
    <xf numFmtId="167" fontId="57" fillId="2" borderId="110" xfId="0" applyNumberFormat="1" applyFont="1" applyFill="1" applyBorder="1" applyAlignment="1" applyProtection="1">
      <alignment horizontal="center"/>
      <protection/>
    </xf>
    <xf numFmtId="164" fontId="56" fillId="7" borderId="113" xfId="0" applyFont="1" applyFill="1" applyBorder="1" applyAlignment="1" applyProtection="1">
      <alignment horizontal="left" vertical="center"/>
      <protection/>
    </xf>
    <xf numFmtId="164" fontId="57" fillId="7" borderId="113" xfId="0" applyFont="1" applyFill="1" applyBorder="1" applyAlignment="1" applyProtection="1">
      <alignment horizontal="center"/>
      <protection/>
    </xf>
    <xf numFmtId="164" fontId="59" fillId="7" borderId="114" xfId="0" applyFont="1" applyFill="1" applyBorder="1" applyAlignment="1" applyProtection="1">
      <alignment horizontal="center"/>
      <protection locked="0"/>
    </xf>
    <xf numFmtId="167" fontId="56" fillId="7" borderId="113" xfId="0" applyNumberFormat="1" applyFont="1" applyFill="1" applyBorder="1" applyAlignment="1" applyProtection="1">
      <alignment horizontal="right" indent="1"/>
      <protection/>
    </xf>
    <xf numFmtId="167" fontId="57" fillId="7" borderId="113" xfId="0" applyNumberFormat="1" applyFont="1" applyFill="1" applyBorder="1" applyAlignment="1" applyProtection="1">
      <alignment horizontal="center" vertical="center"/>
      <protection/>
    </xf>
    <xf numFmtId="167" fontId="57" fillId="7" borderId="113" xfId="0" applyNumberFormat="1" applyFont="1" applyFill="1" applyBorder="1" applyAlignment="1" applyProtection="1">
      <alignment horizontal="center"/>
      <protection/>
    </xf>
    <xf numFmtId="164" fontId="58" fillId="0" borderId="113" xfId="0" applyFont="1" applyBorder="1" applyAlignment="1" applyProtection="1">
      <alignment horizontal="left"/>
      <protection/>
    </xf>
    <xf numFmtId="167" fontId="57" fillId="7" borderId="115" xfId="0" applyNumberFormat="1" applyFont="1" applyFill="1" applyBorder="1" applyAlignment="1" applyProtection="1">
      <alignment horizontal="center" vertical="center"/>
      <protection/>
    </xf>
    <xf numFmtId="164" fontId="60" fillId="0" borderId="0" xfId="0" applyFont="1" applyAlignment="1" applyProtection="1">
      <alignment/>
      <protection/>
    </xf>
    <xf numFmtId="164" fontId="39" fillId="0" borderId="116" xfId="0" applyNumberFormat="1" applyFont="1" applyFill="1" applyBorder="1" applyAlignment="1" applyProtection="1">
      <alignment horizontal="left" vertical="center"/>
      <protection/>
    </xf>
    <xf numFmtId="164" fontId="39" fillId="0" borderId="116" xfId="0" applyNumberFormat="1" applyFont="1" applyFill="1" applyBorder="1" applyAlignment="1" applyProtection="1">
      <alignment horizontal="left" vertical="center" wrapText="1" indent="1"/>
      <protection/>
    </xf>
    <xf numFmtId="164" fontId="41" fillId="0" borderId="116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 applyProtection="1">
      <alignment/>
      <protection/>
    </xf>
    <xf numFmtId="164" fontId="33" fillId="0" borderId="117" xfId="0" applyFont="1" applyFill="1" applyBorder="1" applyAlignment="1" applyProtection="1">
      <alignment horizontal="center" vertical="center"/>
      <protection/>
    </xf>
    <xf numFmtId="164" fontId="0" fillId="2" borderId="118" xfId="0" applyFill="1" applyBorder="1" applyAlignment="1" applyProtection="1">
      <alignment/>
      <protection/>
    </xf>
    <xf numFmtId="167" fontId="42" fillId="0" borderId="119" xfId="0" applyNumberFormat="1" applyFont="1" applyFill="1" applyBorder="1" applyAlignment="1" applyProtection="1">
      <alignment horizontal="right" vertical="center" indent="1"/>
      <protection/>
    </xf>
    <xf numFmtId="167" fontId="41" fillId="0" borderId="116" xfId="0" applyNumberFormat="1" applyFont="1" applyFill="1" applyBorder="1" applyAlignment="1" applyProtection="1">
      <alignment horizontal="center" vertical="center"/>
      <protection/>
    </xf>
    <xf numFmtId="167" fontId="2" fillId="0" borderId="116" xfId="0" applyNumberFormat="1" applyFont="1" applyFill="1" applyBorder="1" applyAlignment="1" applyProtection="1">
      <alignment horizontal="center" vertical="center"/>
      <protection/>
    </xf>
    <xf numFmtId="164" fontId="43" fillId="0" borderId="116" xfId="0" applyFont="1" applyFill="1" applyBorder="1" applyAlignment="1" applyProtection="1">
      <alignment vertical="center"/>
      <protection/>
    </xf>
    <xf numFmtId="164" fontId="44" fillId="0" borderId="116" xfId="0" applyNumberFormat="1" applyFont="1" applyBorder="1" applyAlignment="1" applyProtection="1">
      <alignment horizontal="right" vertical="center"/>
      <protection/>
    </xf>
    <xf numFmtId="167" fontId="41" fillId="0" borderId="120" xfId="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38" fillId="9" borderId="30" xfId="0" applyNumberFormat="1" applyFont="1" applyFill="1" applyBorder="1" applyAlignment="1" applyProtection="1">
      <alignment horizontal="left" vertical="center"/>
      <protection/>
    </xf>
    <xf numFmtId="164" fontId="39" fillId="9" borderId="30" xfId="0" applyNumberFormat="1" applyFont="1" applyFill="1" applyBorder="1" applyAlignment="1" applyProtection="1">
      <alignment horizontal="left" vertical="center" wrapText="1" indent="1"/>
      <protection/>
    </xf>
    <xf numFmtId="164" fontId="33" fillId="9" borderId="121" xfId="0" applyFont="1" applyFill="1" applyBorder="1" applyAlignment="1" applyProtection="1">
      <alignment horizontal="center" vertical="center"/>
      <protection locked="0"/>
    </xf>
    <xf numFmtId="164" fontId="0" fillId="0" borderId="118" xfId="0" applyBorder="1" applyAlignment="1" applyProtection="1">
      <alignment/>
      <protection/>
    </xf>
    <xf numFmtId="167" fontId="41" fillId="9" borderId="122" xfId="0" applyNumberFormat="1" applyFont="1" applyFill="1" applyBorder="1" applyAlignment="1" applyProtection="1">
      <alignment horizontal="center" vertical="center"/>
      <protection/>
    </xf>
    <xf numFmtId="164" fontId="39" fillId="8" borderId="30" xfId="0" applyNumberFormat="1" applyFont="1" applyFill="1" applyBorder="1" applyAlignment="1" applyProtection="1">
      <alignment horizontal="left" vertical="center" wrapText="1" indent="1"/>
      <protection/>
    </xf>
    <xf numFmtId="164" fontId="33" fillId="0" borderId="121" xfId="0" applyFont="1" applyFill="1" applyBorder="1" applyAlignment="1" applyProtection="1">
      <alignment horizontal="center" vertical="center"/>
      <protection locked="0"/>
    </xf>
    <xf numFmtId="167" fontId="41" fillId="0" borderId="122" xfId="0" applyNumberFormat="1" applyFont="1" applyFill="1" applyBorder="1" applyAlignment="1" applyProtection="1">
      <alignment horizontal="center" vertical="center"/>
      <protection/>
    </xf>
    <xf numFmtId="164" fontId="52" fillId="9" borderId="30" xfId="0" applyFont="1" applyFill="1" applyBorder="1" applyAlignment="1" applyProtection="1">
      <alignment vertical="center"/>
      <protection/>
    </xf>
    <xf numFmtId="164" fontId="1" fillId="9" borderId="30" xfId="0" applyNumberFormat="1" applyFont="1" applyFill="1" applyBorder="1" applyAlignment="1" applyProtection="1">
      <alignment horizontal="left" vertical="center" wrapText="1" indent="1"/>
      <protection/>
    </xf>
    <xf numFmtId="164" fontId="41" fillId="9" borderId="123" xfId="0" applyNumberFormat="1" applyFont="1" applyFill="1" applyBorder="1" applyAlignment="1" applyProtection="1">
      <alignment horizontal="center" vertical="center"/>
      <protection/>
    </xf>
    <xf numFmtId="164" fontId="33" fillId="9" borderId="61" xfId="0" applyFont="1" applyFill="1" applyBorder="1" applyAlignment="1" applyProtection="1">
      <alignment horizontal="center" vertical="center"/>
      <protection locked="0"/>
    </xf>
    <xf numFmtId="167" fontId="42" fillId="9" borderId="124" xfId="0" applyNumberFormat="1" applyFont="1" applyFill="1" applyBorder="1" applyAlignment="1" applyProtection="1">
      <alignment horizontal="right" vertical="center" indent="1"/>
      <protection/>
    </xf>
    <xf numFmtId="167" fontId="41" fillId="9" borderId="123" xfId="0" applyNumberFormat="1" applyFont="1" applyFill="1" applyBorder="1" applyAlignment="1" applyProtection="1">
      <alignment horizontal="center" vertical="center"/>
      <protection/>
    </xf>
    <xf numFmtId="167" fontId="2" fillId="9" borderId="123" xfId="0" applyNumberFormat="1" applyFont="1" applyFill="1" applyBorder="1" applyAlignment="1" applyProtection="1">
      <alignment horizontal="center" vertical="center"/>
      <protection/>
    </xf>
    <xf numFmtId="164" fontId="43" fillId="9" borderId="123" xfId="0" applyFont="1" applyFill="1" applyBorder="1" applyAlignment="1" applyProtection="1">
      <alignment vertical="center"/>
      <protection/>
    </xf>
    <xf numFmtId="164" fontId="44" fillId="9" borderId="123" xfId="0" applyFont="1" applyFill="1" applyBorder="1" applyAlignment="1" applyProtection="1">
      <alignment horizontal="right" vertical="center"/>
      <protection/>
    </xf>
    <xf numFmtId="167" fontId="41" fillId="9" borderId="125" xfId="0" applyNumberFormat="1" applyFont="1" applyFill="1" applyBorder="1" applyAlignment="1" applyProtection="1">
      <alignment horizontal="center" vertical="center"/>
      <protection/>
    </xf>
    <xf numFmtId="164" fontId="61" fillId="0" borderId="0" xfId="0" applyFont="1" applyAlignment="1" applyProtection="1">
      <alignment/>
      <protection/>
    </xf>
    <xf numFmtId="164" fontId="38" fillId="0" borderId="0" xfId="0" applyFont="1" applyFill="1" applyAlignment="1" applyProtection="1">
      <alignment horizontal="left" wrapText="1"/>
      <protection/>
    </xf>
    <xf numFmtId="164" fontId="38" fillId="7" borderId="126" xfId="0" applyFont="1" applyFill="1" applyBorder="1" applyAlignment="1" applyProtection="1">
      <alignment horizontal="left" wrapText="1"/>
      <protection/>
    </xf>
    <xf numFmtId="164" fontId="39" fillId="7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Border="1" applyAlignment="1" applyProtection="1">
      <alignment/>
      <protection/>
    </xf>
    <xf numFmtId="164" fontId="33" fillId="7" borderId="127" xfId="0" applyFont="1" applyFill="1" applyBorder="1" applyAlignment="1" applyProtection="1">
      <alignment horizontal="center" vertical="center"/>
      <protection locked="0"/>
    </xf>
    <xf numFmtId="167" fontId="41" fillId="7" borderId="122" xfId="0" applyNumberFormat="1" applyFont="1" applyFill="1" applyBorder="1" applyAlignment="1" applyProtection="1">
      <alignment horizontal="center" vertical="center"/>
      <protection/>
    </xf>
    <xf numFmtId="164" fontId="38" fillId="0" borderId="128" xfId="0" applyFont="1" applyBorder="1" applyAlignment="1">
      <alignment horizontal="left" vertical="center" wrapText="1"/>
    </xf>
    <xf numFmtId="164" fontId="38" fillId="7" borderId="129" xfId="0" applyFont="1" applyFill="1" applyBorder="1" applyAlignment="1">
      <alignment horizontal="left" vertical="center" wrapText="1"/>
    </xf>
    <xf numFmtId="164" fontId="41" fillId="7" borderId="130" xfId="0" applyNumberFormat="1" applyFont="1" applyFill="1" applyBorder="1" applyAlignment="1" applyProtection="1">
      <alignment horizontal="center" vertical="center"/>
      <protection/>
    </xf>
    <xf numFmtId="164" fontId="0" fillId="0" borderId="24" xfId="0" applyBorder="1" applyAlignment="1" applyProtection="1">
      <alignment/>
      <protection/>
    </xf>
    <xf numFmtId="164" fontId="33" fillId="7" borderId="131" xfId="0" applyFont="1" applyFill="1" applyBorder="1" applyAlignment="1" applyProtection="1">
      <alignment horizontal="center" vertical="center"/>
      <protection locked="0"/>
    </xf>
    <xf numFmtId="164" fontId="0" fillId="0" borderId="132" xfId="0" applyBorder="1" applyAlignment="1" applyProtection="1">
      <alignment/>
      <protection/>
    </xf>
    <xf numFmtId="167" fontId="42" fillId="7" borderId="133" xfId="0" applyNumberFormat="1" applyFont="1" applyFill="1" applyBorder="1" applyAlignment="1" applyProtection="1">
      <alignment horizontal="right" vertical="center" indent="1"/>
      <protection/>
    </xf>
    <xf numFmtId="167" fontId="41" fillId="7" borderId="130" xfId="0" applyNumberFormat="1" applyFont="1" applyFill="1" applyBorder="1" applyAlignment="1" applyProtection="1">
      <alignment horizontal="center" vertical="center"/>
      <protection/>
    </xf>
    <xf numFmtId="167" fontId="2" fillId="7" borderId="130" xfId="0" applyNumberFormat="1" applyFont="1" applyFill="1" applyBorder="1" applyAlignment="1" applyProtection="1">
      <alignment horizontal="center" vertical="center"/>
      <protection/>
    </xf>
    <xf numFmtId="164" fontId="43" fillId="0" borderId="130" xfId="0" applyFont="1" applyFill="1" applyBorder="1" applyAlignment="1" applyProtection="1">
      <alignment vertical="center"/>
      <protection/>
    </xf>
    <xf numFmtId="164" fontId="44" fillId="0" borderId="130" xfId="0" applyFont="1" applyBorder="1" applyAlignment="1" applyProtection="1">
      <alignment horizontal="right" vertical="center"/>
      <protection/>
    </xf>
    <xf numFmtId="167" fontId="41" fillId="7" borderId="134" xfId="0" applyNumberFormat="1" applyFont="1" applyFill="1" applyBorder="1" applyAlignment="1" applyProtection="1">
      <alignment horizontal="center" vertical="center"/>
      <protection/>
    </xf>
    <xf numFmtId="164" fontId="38" fillId="0" borderId="129" xfId="0" applyFont="1" applyFill="1" applyBorder="1" applyAlignment="1">
      <alignment horizontal="left" vertical="center" wrapText="1"/>
    </xf>
    <xf numFmtId="164" fontId="41" fillId="0" borderId="130" xfId="0" applyNumberFormat="1" applyFont="1" applyFill="1" applyBorder="1" applyAlignment="1" applyProtection="1">
      <alignment horizontal="center" vertical="center"/>
      <protection/>
    </xf>
    <xf numFmtId="164" fontId="0" fillId="0" borderId="24" xfId="0" applyFill="1" applyBorder="1" applyAlignment="1" applyProtection="1">
      <alignment/>
      <protection/>
    </xf>
    <xf numFmtId="164" fontId="33" fillId="0" borderId="131" xfId="0" applyFont="1" applyFill="1" applyBorder="1" applyAlignment="1" applyProtection="1">
      <alignment horizontal="center" vertical="center"/>
      <protection locked="0"/>
    </xf>
    <xf numFmtId="164" fontId="0" fillId="0" borderId="132" xfId="0" applyFill="1" applyBorder="1" applyAlignment="1" applyProtection="1">
      <alignment/>
      <protection/>
    </xf>
    <xf numFmtId="167" fontId="42" fillId="0" borderId="133" xfId="0" applyNumberFormat="1" applyFont="1" applyFill="1" applyBorder="1" applyAlignment="1" applyProtection="1">
      <alignment horizontal="right" vertical="center" indent="1"/>
      <protection/>
    </xf>
    <xf numFmtId="167" fontId="41" fillId="0" borderId="130" xfId="0" applyNumberFormat="1" applyFont="1" applyFill="1" applyBorder="1" applyAlignment="1" applyProtection="1">
      <alignment horizontal="center" vertical="center"/>
      <protection/>
    </xf>
    <xf numFmtId="167" fontId="2" fillId="0" borderId="130" xfId="0" applyNumberFormat="1" applyFont="1" applyFill="1" applyBorder="1" applyAlignment="1" applyProtection="1">
      <alignment horizontal="center" vertical="center"/>
      <protection/>
    </xf>
    <xf numFmtId="164" fontId="44" fillId="0" borderId="130" xfId="0" applyFont="1" applyFill="1" applyBorder="1" applyAlignment="1" applyProtection="1">
      <alignment horizontal="right" vertical="center"/>
      <protection/>
    </xf>
    <xf numFmtId="167" fontId="41" fillId="0" borderId="134" xfId="0" applyNumberFormat="1" applyFont="1" applyFill="1" applyBorder="1" applyAlignment="1" applyProtection="1">
      <alignment horizontal="center" vertical="center"/>
      <protection/>
    </xf>
    <xf numFmtId="164" fontId="0" fillId="0" borderId="126" xfId="0" applyBorder="1" applyAlignment="1" applyProtection="1">
      <alignment/>
      <protection/>
    </xf>
    <xf numFmtId="164" fontId="0" fillId="0" borderId="135" xfId="0" applyBorder="1" applyAlignment="1" applyProtection="1">
      <alignment/>
      <protection/>
    </xf>
    <xf numFmtId="164" fontId="41" fillId="6" borderId="4" xfId="0" applyNumberFormat="1" applyFont="1" applyFill="1" applyBorder="1" applyAlignment="1" applyProtection="1">
      <alignment horizontal="center" vertical="center"/>
      <protection/>
    </xf>
    <xf numFmtId="164" fontId="38" fillId="6" borderId="4" xfId="0" applyNumberFormat="1" applyFont="1" applyFill="1" applyBorder="1" applyAlignment="1" applyProtection="1">
      <alignment horizontal="left" vertical="center"/>
      <protection/>
    </xf>
    <xf numFmtId="164" fontId="40" fillId="6" borderId="4" xfId="0" applyNumberFormat="1" applyFont="1" applyFill="1" applyBorder="1" applyAlignment="1" applyProtection="1">
      <alignment horizontal="left" vertical="center" wrapText="1" indent="1"/>
      <protection/>
    </xf>
    <xf numFmtId="164" fontId="16" fillId="6" borderId="4" xfId="0" applyFont="1" applyFill="1" applyBorder="1" applyAlignment="1" applyProtection="1">
      <alignment horizontal="center" vertical="center"/>
      <protection/>
    </xf>
    <xf numFmtId="167" fontId="51" fillId="6" borderId="4" xfId="0" applyNumberFormat="1" applyFont="1" applyFill="1" applyBorder="1" applyAlignment="1" applyProtection="1">
      <alignment horizontal="right" vertical="center" indent="1"/>
      <protection/>
    </xf>
    <xf numFmtId="167" fontId="41" fillId="6" borderId="4" xfId="0" applyNumberFormat="1" applyFont="1" applyFill="1" applyBorder="1" applyAlignment="1" applyProtection="1">
      <alignment horizontal="center" vertical="center"/>
      <protection/>
    </xf>
    <xf numFmtId="167" fontId="2" fillId="6" borderId="4" xfId="0" applyNumberFormat="1" applyFont="1" applyFill="1" applyBorder="1" applyAlignment="1" applyProtection="1">
      <alignment horizontal="center" vertical="center"/>
      <protection/>
    </xf>
    <xf numFmtId="164" fontId="43" fillId="0" borderId="136" xfId="0" applyFont="1" applyFill="1" applyBorder="1" applyAlignment="1" applyProtection="1">
      <alignment vertical="center"/>
      <protection/>
    </xf>
    <xf numFmtId="164" fontId="44" fillId="0" borderId="137" xfId="0" applyFont="1" applyBorder="1" applyAlignment="1" applyProtection="1">
      <alignment horizontal="right" vertical="center"/>
      <protection/>
    </xf>
    <xf numFmtId="164" fontId="41" fillId="0" borderId="4" xfId="0" applyNumberFormat="1" applyFont="1" applyFill="1" applyBorder="1" applyAlignment="1" applyProtection="1">
      <alignment horizontal="center" vertical="center"/>
      <protection/>
    </xf>
    <xf numFmtId="164" fontId="38" fillId="0" borderId="4" xfId="0" applyNumberFormat="1" applyFont="1" applyFill="1" applyBorder="1" applyAlignment="1" applyProtection="1">
      <alignment horizontal="left" vertical="center"/>
      <protection/>
    </xf>
    <xf numFmtId="164" fontId="40" fillId="0" borderId="4" xfId="0" applyNumberFormat="1" applyFont="1" applyFill="1" applyBorder="1" applyAlignment="1" applyProtection="1">
      <alignment horizontal="left" vertical="center" wrapText="1" indent="1"/>
      <protection/>
    </xf>
    <xf numFmtId="167" fontId="51" fillId="0" borderId="4" xfId="0" applyNumberFormat="1" applyFont="1" applyFill="1" applyBorder="1" applyAlignment="1" applyProtection="1">
      <alignment horizontal="right" vertical="center" indent="1"/>
      <protection/>
    </xf>
    <xf numFmtId="167" fontId="41" fillId="0" borderId="4" xfId="0" applyNumberFormat="1" applyFont="1" applyFill="1" applyBorder="1" applyAlignment="1" applyProtection="1">
      <alignment horizontal="center" vertical="center"/>
      <protection/>
    </xf>
    <xf numFmtId="167" fontId="2" fillId="0" borderId="4" xfId="0" applyNumberFormat="1" applyFont="1" applyFill="1" applyBorder="1" applyAlignment="1" applyProtection="1">
      <alignment horizontal="center" vertical="center"/>
      <protection/>
    </xf>
    <xf numFmtId="164" fontId="41" fillId="13" borderId="27" xfId="0" applyNumberFormat="1" applyFont="1" applyFill="1" applyBorder="1" applyAlignment="1" applyProtection="1">
      <alignment horizontal="center" vertical="center"/>
      <protection/>
    </xf>
    <xf numFmtId="164" fontId="38" fillId="13" borderId="26" xfId="0" applyNumberFormat="1" applyFont="1" applyFill="1" applyBorder="1" applyAlignment="1" applyProtection="1">
      <alignment horizontal="center" vertical="center"/>
      <protection/>
    </xf>
    <xf numFmtId="164" fontId="40" fillId="13" borderId="26" xfId="0" applyNumberFormat="1" applyFont="1" applyFill="1" applyBorder="1" applyAlignment="1" applyProtection="1">
      <alignment horizontal="left" vertical="center" wrapText="1" indent="1"/>
      <protection/>
    </xf>
    <xf numFmtId="164" fontId="41" fillId="13" borderId="26" xfId="0" applyNumberFormat="1" applyFont="1" applyFill="1" applyBorder="1" applyAlignment="1" applyProtection="1">
      <alignment horizontal="center" vertical="center"/>
      <protection/>
    </xf>
    <xf numFmtId="164" fontId="62" fillId="13" borderId="26" xfId="0" applyFont="1" applyFill="1" applyBorder="1" applyAlignment="1" applyProtection="1">
      <alignment horizontal="center" vertical="center"/>
      <protection/>
    </xf>
    <xf numFmtId="167" fontId="63" fillId="13" borderId="26" xfId="0" applyNumberFormat="1" applyFont="1" applyFill="1" applyBorder="1" applyAlignment="1" applyProtection="1">
      <alignment horizontal="right" vertical="center" indent="1"/>
      <protection/>
    </xf>
    <xf numFmtId="167" fontId="41" fillId="13" borderId="26" xfId="0" applyNumberFormat="1" applyFont="1" applyFill="1" applyBorder="1" applyAlignment="1" applyProtection="1">
      <alignment horizontal="center" vertical="center"/>
      <protection/>
    </xf>
    <xf numFmtId="167" fontId="2" fillId="13" borderId="25" xfId="0" applyNumberFormat="1" applyFont="1" applyFill="1" applyBorder="1" applyAlignment="1" applyProtection="1">
      <alignment horizontal="center" vertical="center"/>
      <protection/>
    </xf>
    <xf numFmtId="167" fontId="41" fillId="13" borderId="25" xfId="0" applyNumberFormat="1" applyFont="1" applyFill="1" applyBorder="1" applyAlignment="1" applyProtection="1">
      <alignment horizontal="center" vertical="center"/>
      <protection/>
    </xf>
    <xf numFmtId="164" fontId="62" fillId="0" borderId="4" xfId="0" applyFont="1" applyFill="1" applyBorder="1" applyAlignment="1" applyProtection="1">
      <alignment horizontal="center" vertical="center"/>
      <protection/>
    </xf>
    <xf numFmtId="167" fontId="63" fillId="0" borderId="4" xfId="0" applyNumberFormat="1" applyFont="1" applyFill="1" applyBorder="1" applyAlignment="1" applyProtection="1">
      <alignment horizontal="right" vertical="center" indent="1"/>
      <protection/>
    </xf>
    <xf numFmtId="167" fontId="41" fillId="0" borderId="138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left" vertical="center" wrapText="1" indent="1"/>
      <protection/>
    </xf>
    <xf numFmtId="164" fontId="64" fillId="14" borderId="139" xfId="0" applyFont="1" applyFill="1" applyBorder="1" applyAlignment="1" applyProtection="1">
      <alignment horizontal="center" vertical="center"/>
      <protection/>
    </xf>
    <xf numFmtId="165" fontId="65" fillId="14" borderId="140" xfId="0" applyNumberFormat="1" applyFont="1" applyFill="1" applyBorder="1" applyAlignment="1" applyProtection="1">
      <alignment horizontal="center" vertical="center"/>
      <protection/>
    </xf>
    <xf numFmtId="164" fontId="66" fillId="14" borderId="141" xfId="0" applyFont="1" applyFill="1" applyBorder="1" applyAlignment="1" applyProtection="1">
      <alignment horizontal="left" vertical="center" indent="1" shrinkToFit="1"/>
      <protection/>
    </xf>
    <xf numFmtId="164" fontId="67" fillId="15" borderId="142" xfId="0" applyFont="1" applyFill="1" applyBorder="1" applyAlignment="1" applyProtection="1">
      <alignment horizontal="right" vertical="center"/>
      <protection/>
    </xf>
    <xf numFmtId="164" fontId="0" fillId="10" borderId="142" xfId="0" applyFill="1" applyBorder="1" applyAlignment="1" applyProtection="1">
      <alignment/>
      <protection/>
    </xf>
    <xf numFmtId="165" fontId="68" fillId="14" borderId="143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 applyProtection="1">
      <alignment horizontal="left" vertical="center" wrapText="1" indent="1"/>
      <protection/>
    </xf>
    <xf numFmtId="164" fontId="64" fillId="0" borderId="144" xfId="0" applyFont="1" applyFill="1" applyBorder="1" applyAlignment="1" applyProtection="1">
      <alignment horizontal="center" vertical="center"/>
      <protection/>
    </xf>
    <xf numFmtId="164" fontId="69" fillId="0" borderId="144" xfId="0" applyFont="1" applyFill="1" applyBorder="1" applyAlignment="1" applyProtection="1">
      <alignment horizontal="center" vertical="center"/>
      <protection/>
    </xf>
    <xf numFmtId="164" fontId="70" fillId="0" borderId="144" xfId="0" applyFont="1" applyFill="1" applyBorder="1" applyAlignment="1" applyProtection="1">
      <alignment horizontal="right" vertical="center" indent="1"/>
      <protection/>
    </xf>
    <xf numFmtId="165" fontId="71" fillId="0" borderId="145" xfId="0" applyNumberFormat="1" applyFont="1" applyFill="1" applyBorder="1" applyAlignment="1" applyProtection="1">
      <alignment horizontal="center" vertical="center"/>
      <protection/>
    </xf>
    <xf numFmtId="164" fontId="64" fillId="0" borderId="145" xfId="0" applyFont="1" applyFill="1" applyBorder="1" applyAlignment="1" applyProtection="1">
      <alignment horizontal="left" vertical="center" indent="1" shrinkToFit="1"/>
      <protection/>
    </xf>
    <xf numFmtId="164" fontId="12" fillId="0" borderId="145" xfId="0" applyFont="1" applyFill="1" applyBorder="1" applyAlignment="1" applyProtection="1">
      <alignment horizontal="right" vertical="center"/>
      <protection/>
    </xf>
    <xf numFmtId="165" fontId="72" fillId="0" borderId="145" xfId="0" applyNumberFormat="1" applyFont="1" applyFill="1" applyBorder="1" applyAlignment="1" applyProtection="1">
      <alignment horizontal="center" vertical="center" wrapText="1"/>
      <protection/>
    </xf>
    <xf numFmtId="164" fontId="73" fillId="0" borderId="0" xfId="0" applyFont="1" applyFill="1" applyBorder="1" applyAlignment="1" applyProtection="1">
      <alignment horizontal="center" vertical="center" indent="1"/>
      <protection/>
    </xf>
    <xf numFmtId="164" fontId="74" fillId="8" borderId="1" xfId="0" applyFont="1" applyFill="1" applyBorder="1" applyAlignment="1" applyProtection="1">
      <alignment horizontal="center" vertical="center" wrapText="1" indent="1"/>
      <protection/>
    </xf>
    <xf numFmtId="164" fontId="75" fillId="8" borderId="1" xfId="0" applyFont="1" applyFill="1" applyBorder="1" applyAlignment="1" applyProtection="1">
      <alignment horizontal="right" vertical="top" wrapText="1" shrinkToFit="1"/>
      <protection/>
    </xf>
    <xf numFmtId="164" fontId="76" fillId="0" borderId="0" xfId="0" applyFont="1" applyFill="1" applyBorder="1" applyAlignment="1" applyProtection="1">
      <alignment horizontal="right" vertical="center" indent="1"/>
      <protection/>
    </xf>
    <xf numFmtId="164" fontId="77" fillId="14" borderId="146" xfId="0" applyFont="1" applyFill="1" applyBorder="1" applyAlignment="1" applyProtection="1">
      <alignment horizontal="center" vertical="center"/>
      <protection/>
    </xf>
    <xf numFmtId="169" fontId="78" fillId="0" borderId="147" xfId="0" applyNumberFormat="1" applyFont="1" applyFill="1" applyBorder="1" applyAlignment="1" applyProtection="1">
      <alignment horizontal="center" vertical="center"/>
      <protection locked="0"/>
    </xf>
    <xf numFmtId="170" fontId="79" fillId="14" borderId="148" xfId="0" applyNumberFormat="1" applyFont="1" applyFill="1" applyBorder="1" applyAlignment="1" applyProtection="1">
      <alignment horizontal="center" vertical="center" indent="1" shrinkToFit="1"/>
      <protection/>
    </xf>
    <xf numFmtId="164" fontId="67" fillId="0" borderId="0" xfId="0" applyFont="1" applyAlignment="1" applyProtection="1">
      <alignment/>
      <protection/>
    </xf>
    <xf numFmtId="164" fontId="64" fillId="0" borderId="149" xfId="0" applyFont="1" applyFill="1" applyBorder="1" applyAlignment="1" applyProtection="1">
      <alignment vertical="center" wrapText="1" shrinkToFit="1"/>
      <protection/>
    </xf>
    <xf numFmtId="170" fontId="80" fillId="0" borderId="149" xfId="0" applyNumberFormat="1" applyFont="1" applyFill="1" applyBorder="1" applyAlignment="1" applyProtection="1">
      <alignment horizontal="center" vertical="center" shrinkToFit="1"/>
      <protection/>
    </xf>
    <xf numFmtId="164" fontId="13" fillId="0" borderId="149" xfId="0" applyFont="1" applyFill="1" applyBorder="1" applyAlignment="1" applyProtection="1">
      <alignment horizontal="left" vertical="center" indent="1"/>
      <protection/>
    </xf>
    <xf numFmtId="164" fontId="81" fillId="0" borderId="149" xfId="0" applyFont="1" applyFill="1" applyBorder="1" applyAlignment="1" applyProtection="1">
      <alignment horizontal="left" vertical="center" indent="1"/>
      <protection/>
    </xf>
    <xf numFmtId="164" fontId="82" fillId="8" borderId="1" xfId="0" applyFont="1" applyFill="1" applyBorder="1" applyAlignment="1" applyProtection="1">
      <alignment horizontal="center" vertical="center"/>
      <protection/>
    </xf>
    <xf numFmtId="164" fontId="83" fillId="8" borderId="1" xfId="0" applyFont="1" applyFill="1" applyBorder="1" applyAlignment="1" applyProtection="1">
      <alignment horizontal="center" vertical="center"/>
      <protection/>
    </xf>
    <xf numFmtId="164" fontId="84" fillId="0" borderId="0" xfId="0" applyFont="1" applyBorder="1" applyAlignment="1" applyProtection="1">
      <alignment vertical="center"/>
      <protection/>
    </xf>
    <xf numFmtId="164" fontId="84" fillId="0" borderId="0" xfId="0" applyFont="1" applyBorder="1" applyAlignment="1" applyProtection="1">
      <alignment horizontal="center" vertical="center"/>
      <protection/>
    </xf>
    <xf numFmtId="164" fontId="85" fillId="16" borderId="150" xfId="0" applyFont="1" applyFill="1" applyBorder="1" applyAlignment="1" applyProtection="1">
      <alignment horizontal="center" vertical="center" wrapText="1" shrinkToFit="1"/>
      <protection/>
    </xf>
    <xf numFmtId="164" fontId="64" fillId="17" borderId="147" xfId="0" applyFont="1" applyFill="1" applyBorder="1" applyAlignment="1" applyProtection="1">
      <alignment horizontal="center" vertical="center"/>
      <protection/>
    </xf>
    <xf numFmtId="166" fontId="86" fillId="8" borderId="151" xfId="0" applyNumberFormat="1" applyFont="1" applyFill="1" applyBorder="1" applyAlignment="1" applyProtection="1">
      <alignment horizontal="center" vertical="center"/>
      <protection/>
    </xf>
    <xf numFmtId="165" fontId="64" fillId="12" borderId="152" xfId="0" applyNumberFormat="1" applyFont="1" applyFill="1" applyBorder="1" applyAlignment="1" applyProtection="1">
      <alignment horizontal="center" vertical="center"/>
      <protection/>
    </xf>
    <xf numFmtId="164" fontId="60" fillId="0" borderId="0" xfId="0" applyFont="1" applyBorder="1" applyAlignment="1" applyProtection="1">
      <alignment vertical="center"/>
      <protection/>
    </xf>
    <xf numFmtId="164" fontId="60" fillId="0" borderId="0" xfId="0" applyFont="1" applyBorder="1" applyAlignment="1" applyProtection="1">
      <alignment horizontal="center" vertical="center"/>
      <protection/>
    </xf>
    <xf numFmtId="164" fontId="60" fillId="15" borderId="153" xfId="0" applyFont="1" applyFill="1" applyBorder="1" applyAlignment="1" applyProtection="1">
      <alignment horizontal="center"/>
      <protection/>
    </xf>
    <xf numFmtId="164" fontId="60" fillId="0" borderId="154" xfId="0" applyFont="1" applyBorder="1" applyAlignment="1" applyProtection="1">
      <alignment/>
      <protection/>
    </xf>
    <xf numFmtId="164" fontId="60" fillId="18" borderId="155" xfId="0" applyFont="1" applyFill="1" applyBorder="1" applyAlignment="1" applyProtection="1">
      <alignment horizontal="center"/>
      <protection/>
    </xf>
    <xf numFmtId="164" fontId="60" fillId="18" borderId="155" xfId="0" applyFont="1" applyFill="1" applyBorder="1" applyAlignment="1" applyProtection="1">
      <alignment horizontal="center" vertical="center"/>
      <protection/>
    </xf>
    <xf numFmtId="164" fontId="87" fillId="18" borderId="156" xfId="0" applyFont="1" applyFill="1" applyBorder="1" applyAlignment="1" applyProtection="1">
      <alignment horizontal="center" vertical="center"/>
      <protection/>
    </xf>
    <xf numFmtId="170" fontId="88" fillId="17" borderId="157" xfId="0" applyNumberFormat="1" applyFont="1" applyFill="1" applyBorder="1" applyAlignment="1" applyProtection="1">
      <alignment horizontal="center" vertical="center"/>
      <protection/>
    </xf>
    <xf numFmtId="171" fontId="89" fillId="7" borderId="158" xfId="0" applyNumberFormat="1" applyFont="1" applyFill="1" applyBorder="1" applyAlignment="1" applyProtection="1">
      <alignment horizontal="right" vertical="center" indent="1"/>
      <protection/>
    </xf>
    <xf numFmtId="166" fontId="90" fillId="7" borderId="159" xfId="0" applyNumberFormat="1" applyFont="1" applyFill="1" applyBorder="1" applyAlignment="1" applyProtection="1">
      <alignment horizontal="center" vertical="center"/>
      <protection/>
    </xf>
    <xf numFmtId="170" fontId="91" fillId="16" borderId="160" xfId="0" applyNumberFormat="1" applyFont="1" applyFill="1" applyBorder="1" applyAlignment="1" applyProtection="1">
      <alignment horizontal="center" vertical="center"/>
      <protection/>
    </xf>
    <xf numFmtId="166" fontId="92" fillId="7" borderId="161" xfId="0" applyNumberFormat="1" applyFont="1" applyFill="1" applyBorder="1" applyAlignment="1" applyProtection="1">
      <alignment horizontal="center" vertical="center"/>
      <protection/>
    </xf>
    <xf numFmtId="165" fontId="92" fillId="7" borderId="162" xfId="0" applyNumberFormat="1" applyFont="1" applyFill="1" applyBorder="1" applyAlignment="1" applyProtection="1">
      <alignment horizontal="center" vertical="center"/>
      <protection/>
    </xf>
    <xf numFmtId="166" fontId="93" fillId="15" borderId="163" xfId="0" applyNumberFormat="1" applyFont="1" applyFill="1" applyBorder="1" applyAlignment="1" applyProtection="1">
      <alignment horizontal="center" vertical="center" shrinkToFit="1"/>
      <protection/>
    </xf>
    <xf numFmtId="171" fontId="94" fillId="12" borderId="0" xfId="0" applyNumberFormat="1" applyFont="1" applyFill="1" applyAlignment="1" applyProtection="1">
      <alignment horizontal="right" vertical="center" indent="1"/>
      <protection/>
    </xf>
    <xf numFmtId="166" fontId="95" fillId="12" borderId="164" xfId="0" applyNumberFormat="1" applyFont="1" applyFill="1" applyBorder="1" applyAlignment="1" applyProtection="1">
      <alignment horizontal="center" vertical="center"/>
      <protection/>
    </xf>
    <xf numFmtId="170" fontId="96" fillId="16" borderId="165" xfId="0" applyNumberFormat="1" applyFont="1" applyFill="1" applyBorder="1" applyAlignment="1" applyProtection="1">
      <alignment horizontal="center" vertical="center"/>
      <protection/>
    </xf>
    <xf numFmtId="166" fontId="97" fillId="12" borderId="166" xfId="0" applyNumberFormat="1" applyFont="1" applyFill="1" applyBorder="1" applyAlignment="1" applyProtection="1">
      <alignment horizontal="center" vertical="center"/>
      <protection/>
    </xf>
    <xf numFmtId="165" fontId="97" fillId="12" borderId="162" xfId="0" applyNumberFormat="1" applyFont="1" applyFill="1" applyBorder="1" applyAlignment="1" applyProtection="1">
      <alignment horizontal="center" vertical="center" wrapText="1"/>
      <protection/>
    </xf>
    <xf numFmtId="171" fontId="98" fillId="0" borderId="167" xfId="0" applyNumberFormat="1" applyFont="1" applyBorder="1" applyAlignment="1" applyProtection="1">
      <alignment horizontal="right" vertical="center"/>
      <protection/>
    </xf>
    <xf numFmtId="166" fontId="99" fillId="9" borderId="168" xfId="0" applyNumberFormat="1" applyFont="1" applyFill="1" applyBorder="1" applyAlignment="1" applyProtection="1">
      <alignment horizontal="center" vertical="center"/>
      <protection/>
    </xf>
    <xf numFmtId="170" fontId="99" fillId="9" borderId="167" xfId="0" applyNumberFormat="1" applyFont="1" applyFill="1" applyBorder="1" applyAlignment="1" applyProtection="1">
      <alignment horizontal="center" vertical="center"/>
      <protection/>
    </xf>
    <xf numFmtId="164" fontId="99" fillId="9" borderId="167" xfId="0" applyFont="1" applyFill="1" applyBorder="1" applyAlignment="1" applyProtection="1">
      <alignment horizontal="center" vertical="center"/>
      <protection/>
    </xf>
    <xf numFmtId="169" fontId="100" fillId="9" borderId="169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65" fontId="0" fillId="15" borderId="0" xfId="0" applyNumberFormat="1" applyFont="1" applyFill="1" applyBorder="1" applyAlignment="1" applyProtection="1">
      <alignment horizontal="center" vertical="center"/>
      <protection/>
    </xf>
    <xf numFmtId="164" fontId="99" fillId="0" borderId="0" xfId="0" applyFont="1" applyBorder="1" applyAlignment="1" applyProtection="1">
      <alignment horizontal="right" vertical="center" wrapText="1"/>
      <protection/>
    </xf>
    <xf numFmtId="167" fontId="101" fillId="16" borderId="147" xfId="0" applyNumberFormat="1" applyFont="1" applyFill="1" applyBorder="1" applyAlignment="1" applyProtection="1">
      <alignment horizontal="center" vertical="center"/>
      <protection/>
    </xf>
    <xf numFmtId="170" fontId="99" fillId="16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 indent="1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6" fontId="99" fillId="16" borderId="1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_Munka1" xfId="21"/>
    <cellStyle name="TableStyleLigh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6600"/>
      <rgbColor rgb="00000080"/>
      <rgbColor rgb="00808000"/>
      <rgbColor rgb="00800080"/>
      <rgbColor rgb="00006633"/>
      <rgbColor rgb="00CCCCCC"/>
      <rgbColor rgb="00808080"/>
      <rgbColor rgb="00B2B2B2"/>
      <rgbColor rgb="00FF3333"/>
      <rgbColor rgb="00FFFFCC"/>
      <rgbColor rgb="00CFE7F5"/>
      <rgbColor rgb="00111111"/>
      <rgbColor rgb="00FF8080"/>
      <rgbColor rgb="000066CC"/>
      <rgbColor rgb="00CCCCFF"/>
      <rgbColor rgb="00330099"/>
      <rgbColor rgb="00FF00FF"/>
      <rgbColor rgb="00F6F9D4"/>
      <rgbColor rgb="0000FFFF"/>
      <rgbColor rgb="00800080"/>
      <rgbColor rgb="00CC0000"/>
      <rgbColor rgb="0000331A"/>
      <rgbColor rgb="000000CC"/>
      <rgbColor rgb="0000CCFF"/>
      <rgbColor rgb="00DEE6EF"/>
      <rgbColor rgb="00CCFFCC"/>
      <rgbColor rgb="00FFFFA6"/>
      <rgbColor rgb="00DDDDDD"/>
      <rgbColor rgb="00EEEEEE"/>
      <rgbColor rgb="00E8F1D2"/>
      <rgbColor rgb="00FFCC99"/>
      <rgbColor rgb="003366FF"/>
      <rgbColor rgb="0033CCCC"/>
      <rgbColor rgb="0099FF66"/>
      <rgbColor rgb="00FFCC00"/>
      <rgbColor rgb="00FF9900"/>
      <rgbColor rgb="00FF6600"/>
      <rgbColor rgb="00666666"/>
      <rgbColor rgb="00999999"/>
      <rgbColor rgb="00003333"/>
      <rgbColor rgb="00339966"/>
      <rgbColor rgb="00003300"/>
      <rgbColor rgb="001C1C1C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66675</xdr:rowOff>
    </xdr:from>
    <xdr:to>
      <xdr:col>4</xdr:col>
      <xdr:colOff>866775</xdr:colOff>
      <xdr:row>7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790575"/>
          <a:ext cx="8191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161925</xdr:colOff>
      <xdr:row>133</xdr:row>
      <xdr:rowOff>180975</xdr:rowOff>
    </xdr:from>
    <xdr:to>
      <xdr:col>4</xdr:col>
      <xdr:colOff>790575</xdr:colOff>
      <xdr:row>133</xdr:row>
      <xdr:rowOff>533400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2202775"/>
          <a:ext cx="6191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847725</xdr:colOff>
      <xdr:row>133</xdr:row>
      <xdr:rowOff>142875</xdr:rowOff>
    </xdr:from>
    <xdr:to>
      <xdr:col>6</xdr:col>
      <xdr:colOff>676275</xdr:colOff>
      <xdr:row>133</xdr:row>
      <xdr:rowOff>457200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22164675"/>
          <a:ext cx="8096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zoomScale="110" zoomScaleNormal="110" workbookViewId="0" topLeftCell="A1">
      <selection activeCell="Y8" activeCellId="21" sqref="A1:A7 A9:A65536 B1:B65536 C1:C4 C9:E65536 D1:E7 F1:F65536 G1:G18 G123:G65536 H1:H65536 I1:I4 I9:I133 I135:I65536 J1:M7 J9:M65536 N1:O65536 P1:T7 P9:T65536 U1:X65536 Y1:IV7 Y9:IV65536 Y8"/>
    </sheetView>
  </sheetViews>
  <sheetFormatPr defaultColWidth="9.00390625" defaultRowHeight="12.75" customHeight="1"/>
  <cols>
    <col min="1" max="1" width="1.25" style="1" customWidth="1"/>
    <col min="2" max="2" width="7.875" style="2" customWidth="1"/>
    <col min="3" max="3" width="44.125" style="3" customWidth="1"/>
    <col min="4" max="4" width="33.00390625" style="4" customWidth="1"/>
    <col min="5" max="5" width="11.875" style="2" customWidth="1"/>
    <col min="6" max="6" width="1.00390625" style="0" customWidth="1"/>
    <col min="7" max="7" width="9.375" style="2" customWidth="1"/>
    <col min="8" max="8" width="1.00390625" style="0" customWidth="1"/>
    <col min="9" max="9" width="11.00390625" style="5" customWidth="1"/>
    <col min="10" max="10" width="11.375" style="6" customWidth="1"/>
    <col min="11" max="11" width="8.125" style="7" customWidth="1"/>
    <col min="12" max="13" width="8.875" style="1" hidden="1" customWidth="1"/>
    <col min="14" max="14" width="1.00390625" style="0" customWidth="1"/>
    <col min="15" max="15" width="13.375" style="6" customWidth="1"/>
    <col min="16" max="20" width="8.875" style="8" hidden="1" customWidth="1"/>
    <col min="21" max="32" width="8.875" style="8" customWidth="1"/>
    <col min="33" max="40" width="8.875" style="2" customWidth="1"/>
    <col min="41" max="16384" width="8.875" style="1" customWidth="1"/>
  </cols>
  <sheetData>
    <row r="1" spans="1:15" ht="12.75" customHeight="1">
      <c r="A1" s="9"/>
      <c r="B1" s="10"/>
      <c r="C1" s="10"/>
      <c r="D1" s="11"/>
      <c r="E1" s="12"/>
      <c r="F1" s="8"/>
      <c r="G1" s="12"/>
      <c r="H1" s="8"/>
      <c r="I1" s="13"/>
      <c r="J1" s="14"/>
      <c r="K1" s="15"/>
      <c r="N1" s="8"/>
      <c r="O1" s="14"/>
    </row>
    <row r="2" spans="1:15" ht="12.75" customHeight="1">
      <c r="A2" s="9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8"/>
      <c r="O2" s="18" t="s">
        <v>1</v>
      </c>
    </row>
    <row r="3" spans="1:15" ht="24" customHeight="1">
      <c r="A3" s="9"/>
      <c r="B3" s="16"/>
      <c r="C3" s="16"/>
      <c r="D3" s="16"/>
      <c r="E3" s="16"/>
      <c r="F3" s="16"/>
      <c r="G3" s="16"/>
      <c r="H3" s="16"/>
      <c r="I3" s="16"/>
      <c r="J3" s="16"/>
      <c r="K3" s="16"/>
      <c r="L3" s="19"/>
      <c r="M3" s="19"/>
      <c r="N3" s="8"/>
      <c r="O3" s="18"/>
    </row>
    <row r="4" spans="1:15" ht="7.5" customHeight="1">
      <c r="A4" s="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9.5" customHeight="1">
      <c r="A5" s="9"/>
      <c r="B5" s="21" t="s">
        <v>2</v>
      </c>
      <c r="C5" s="22"/>
      <c r="D5" s="22"/>
      <c r="E5" s="23"/>
      <c r="F5" s="8"/>
      <c r="G5" s="24" t="s">
        <v>3</v>
      </c>
      <c r="H5" s="8"/>
      <c r="I5" s="25"/>
      <c r="J5" s="25"/>
      <c r="K5" s="25"/>
      <c r="L5" s="26"/>
      <c r="M5" s="26"/>
      <c r="N5" s="8"/>
      <c r="O5" s="27" t="s">
        <v>4</v>
      </c>
    </row>
    <row r="6" spans="1:15" ht="19.5" customHeight="1">
      <c r="A6" s="9"/>
      <c r="B6" s="21"/>
      <c r="C6" s="28"/>
      <c r="D6" s="28"/>
      <c r="E6" s="23"/>
      <c r="F6" s="8"/>
      <c r="G6" s="29" t="s">
        <v>5</v>
      </c>
      <c r="H6" s="8"/>
      <c r="I6" s="30"/>
      <c r="J6" s="30"/>
      <c r="K6" s="30"/>
      <c r="L6" s="31"/>
      <c r="M6" s="31"/>
      <c r="N6" s="8"/>
      <c r="O6" s="32">
        <f>J131</f>
        <v>0</v>
      </c>
    </row>
    <row r="7" spans="1:15" ht="19.5" customHeight="1">
      <c r="A7" s="9"/>
      <c r="B7" s="33" t="s">
        <v>6</v>
      </c>
      <c r="C7" s="34"/>
      <c r="D7" s="34"/>
      <c r="E7" s="23"/>
      <c r="F7" s="8"/>
      <c r="G7" s="35" t="s">
        <v>7</v>
      </c>
      <c r="H7" s="8"/>
      <c r="I7" s="30"/>
      <c r="J7" s="30"/>
      <c r="K7" s="30"/>
      <c r="L7" s="31"/>
      <c r="M7" s="31"/>
      <c r="N7" s="8"/>
      <c r="O7" s="36" t="s">
        <v>8</v>
      </c>
    </row>
    <row r="8" spans="1:23" ht="19.5" customHeight="1">
      <c r="A8" s="9"/>
      <c r="B8" s="37" t="s">
        <v>9</v>
      </c>
      <c r="C8" s="37"/>
      <c r="D8" s="37"/>
      <c r="E8" s="23"/>
      <c r="F8" s="8"/>
      <c r="G8" s="38" t="s">
        <v>10</v>
      </c>
      <c r="H8" s="8"/>
      <c r="I8" s="39" t="s">
        <v>11</v>
      </c>
      <c r="J8" s="39"/>
      <c r="K8" s="39"/>
      <c r="L8" s="40"/>
      <c r="M8" s="40"/>
      <c r="N8" s="8"/>
      <c r="O8" s="41">
        <f>O131</f>
        <v>0</v>
      </c>
      <c r="W8" s="42"/>
    </row>
    <row r="9" spans="1:15" ht="7.5" customHeight="1">
      <c r="A9" s="9"/>
      <c r="B9" s="43"/>
      <c r="C9" s="44"/>
      <c r="D9" s="45"/>
      <c r="E9" s="46"/>
      <c r="F9" s="8"/>
      <c r="G9" s="47"/>
      <c r="H9" s="8"/>
      <c r="I9" s="48"/>
      <c r="J9" s="49"/>
      <c r="K9" s="50"/>
      <c r="N9" s="8"/>
      <c r="O9" s="49"/>
    </row>
    <row r="10" spans="1:40" s="62" customFormat="1" ht="24" customHeight="1">
      <c r="A10" s="51"/>
      <c r="B10" s="52"/>
      <c r="C10" s="53" t="s">
        <v>12</v>
      </c>
      <c r="D10" s="54" t="s">
        <v>13</v>
      </c>
      <c r="E10" s="55" t="s">
        <v>14</v>
      </c>
      <c r="F10" s="8"/>
      <c r="G10" s="52" t="s">
        <v>15</v>
      </c>
      <c r="H10" s="8"/>
      <c r="I10" s="56" t="s">
        <v>16</v>
      </c>
      <c r="J10" s="57" t="s">
        <v>17</v>
      </c>
      <c r="K10" s="58" t="s">
        <v>18</v>
      </c>
      <c r="L10" s="59"/>
      <c r="M10" s="60"/>
      <c r="N10" s="8"/>
      <c r="O10" s="61" t="s">
        <v>19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2"/>
      <c r="AH10" s="2"/>
      <c r="AI10" s="2"/>
      <c r="AJ10" s="2"/>
      <c r="AK10" s="2"/>
      <c r="AL10" s="2"/>
      <c r="AM10" s="2"/>
      <c r="AN10" s="2"/>
    </row>
    <row r="11" spans="1:40" s="62" customFormat="1" ht="7.5" customHeight="1">
      <c r="A11" s="51"/>
      <c r="B11" s="63"/>
      <c r="C11" s="64"/>
      <c r="D11" s="65"/>
      <c r="E11" s="63"/>
      <c r="F11" s="8"/>
      <c r="G11" s="66"/>
      <c r="H11" s="8"/>
      <c r="I11" s="67"/>
      <c r="J11" s="68"/>
      <c r="K11" s="69"/>
      <c r="L11" s="70"/>
      <c r="M11" s="70"/>
      <c r="N11" s="8"/>
      <c r="O11" s="6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2"/>
      <c r="AH11" s="2"/>
      <c r="AI11" s="2"/>
      <c r="AJ11" s="2"/>
      <c r="AK11" s="2"/>
      <c r="AL11" s="2"/>
      <c r="AM11" s="2"/>
      <c r="AN11" s="2"/>
    </row>
    <row r="12" spans="1:15" ht="15" customHeight="1" hidden="1">
      <c r="A12" s="9"/>
      <c r="B12" s="71"/>
      <c r="C12" s="72" t="s">
        <v>20</v>
      </c>
      <c r="D12" s="73"/>
      <c r="E12" s="74" t="s">
        <v>21</v>
      </c>
      <c r="F12" s="8"/>
      <c r="G12" s="75"/>
      <c r="H12" s="8"/>
      <c r="I12" s="76">
        <v>374.5</v>
      </c>
      <c r="J12" s="77">
        <f>G12*I12</f>
        <v>0</v>
      </c>
      <c r="K12" s="78">
        <v>100</v>
      </c>
      <c r="L12" s="79">
        <v>1510</v>
      </c>
      <c r="M12" s="80">
        <f>L12*G12</f>
        <v>0</v>
      </c>
      <c r="N12" s="81"/>
      <c r="O12" s="77">
        <f>G12*K12</f>
        <v>0</v>
      </c>
    </row>
    <row r="13" spans="1:15" ht="15" customHeight="1" hidden="1">
      <c r="A13" s="9"/>
      <c r="B13" s="71"/>
      <c r="C13" s="72"/>
      <c r="D13" s="73"/>
      <c r="E13" s="74"/>
      <c r="F13" s="8"/>
      <c r="G13" s="75"/>
      <c r="H13" s="8"/>
      <c r="I13" s="76"/>
      <c r="J13" s="77"/>
      <c r="K13" s="78"/>
      <c r="L13" s="79"/>
      <c r="M13" s="82"/>
      <c r="N13" s="81"/>
      <c r="O13" s="77"/>
    </row>
    <row r="14" spans="1:15" ht="15" customHeight="1" hidden="1">
      <c r="A14" s="9"/>
      <c r="B14" s="71"/>
      <c r="C14" s="83"/>
      <c r="D14" s="84"/>
      <c r="E14" s="85"/>
      <c r="F14" s="8"/>
      <c r="G14" s="86"/>
      <c r="H14" s="8"/>
      <c r="I14" s="87"/>
      <c r="J14" s="88"/>
      <c r="K14" s="89"/>
      <c r="L14" s="79"/>
      <c r="M14" s="82"/>
      <c r="N14" s="81"/>
      <c r="O14" s="88"/>
    </row>
    <row r="15" spans="1:15" ht="15" customHeight="1" hidden="1">
      <c r="A15" s="9"/>
      <c r="B15" s="71"/>
      <c r="C15" s="72"/>
      <c r="D15" s="73"/>
      <c r="E15" s="74"/>
      <c r="F15" s="8"/>
      <c r="G15" s="75"/>
      <c r="H15" s="8"/>
      <c r="I15" s="76"/>
      <c r="J15" s="77"/>
      <c r="K15" s="78"/>
      <c r="L15" s="79"/>
      <c r="M15" s="82"/>
      <c r="N15" s="81"/>
      <c r="O15" s="77"/>
    </row>
    <row r="16" spans="1:15" ht="15" customHeight="1" hidden="1">
      <c r="A16" s="9"/>
      <c r="B16" s="71"/>
      <c r="C16" s="83"/>
      <c r="D16" s="84"/>
      <c r="E16" s="85"/>
      <c r="F16" s="8"/>
      <c r="G16" s="86"/>
      <c r="H16" s="8"/>
      <c r="I16" s="87"/>
      <c r="J16" s="88"/>
      <c r="K16" s="89"/>
      <c r="L16" s="79"/>
      <c r="M16" s="82"/>
      <c r="N16" s="81"/>
      <c r="O16" s="88"/>
    </row>
    <row r="17" spans="1:15" ht="15" customHeight="1" hidden="1">
      <c r="A17" s="9"/>
      <c r="B17" s="71"/>
      <c r="C17" s="72"/>
      <c r="D17" s="73"/>
      <c r="E17" s="74"/>
      <c r="F17" s="8"/>
      <c r="G17" s="75"/>
      <c r="H17" s="8"/>
      <c r="I17" s="76"/>
      <c r="J17" s="77"/>
      <c r="K17" s="78"/>
      <c r="L17" s="79"/>
      <c r="M17" s="82"/>
      <c r="N17" s="81"/>
      <c r="O17" s="77"/>
    </row>
    <row r="18" spans="1:15" ht="15" customHeight="1" hidden="1">
      <c r="A18" s="9"/>
      <c r="B18" s="71"/>
      <c r="C18" s="83"/>
      <c r="D18" s="84"/>
      <c r="E18" s="85"/>
      <c r="F18" s="8"/>
      <c r="G18" s="86"/>
      <c r="H18" s="8"/>
      <c r="I18" s="87"/>
      <c r="J18" s="88"/>
      <c r="K18" s="89"/>
      <c r="L18" s="79"/>
      <c r="M18" s="82"/>
      <c r="N18" s="81"/>
      <c r="O18" s="88"/>
    </row>
    <row r="19" spans="1:15" ht="15" customHeight="1">
      <c r="A19" s="9"/>
      <c r="B19" s="71">
        <v>1</v>
      </c>
      <c r="C19" s="90" t="s">
        <v>22</v>
      </c>
      <c r="D19" s="91" t="s">
        <v>23</v>
      </c>
      <c r="E19" s="92" t="s">
        <v>24</v>
      </c>
      <c r="F19" s="81"/>
      <c r="G19" s="93"/>
      <c r="H19" s="81"/>
      <c r="I19" s="94">
        <v>67</v>
      </c>
      <c r="J19" s="77">
        <f aca="true" t="shared" si="0" ref="J19:J32">G19*I19</f>
        <v>0</v>
      </c>
      <c r="K19" s="78">
        <v>16.5</v>
      </c>
      <c r="L19" s="79"/>
      <c r="M19" s="80"/>
      <c r="N19" s="81"/>
      <c r="O19" s="77">
        <f aca="true" t="shared" si="1" ref="O19:O43">G19*K19</f>
        <v>0</v>
      </c>
    </row>
    <row r="20" spans="1:15" ht="15" customHeight="1">
      <c r="A20" s="9"/>
      <c r="B20" s="71">
        <v>2</v>
      </c>
      <c r="C20" s="95" t="s">
        <v>25</v>
      </c>
      <c r="D20" s="96" t="s">
        <v>26</v>
      </c>
      <c r="E20" s="97" t="s">
        <v>24</v>
      </c>
      <c r="F20" s="81"/>
      <c r="G20" s="98"/>
      <c r="H20" s="81"/>
      <c r="I20" s="99">
        <v>65</v>
      </c>
      <c r="J20" s="100">
        <f t="shared" si="0"/>
        <v>0</v>
      </c>
      <c r="K20" s="101">
        <v>16</v>
      </c>
      <c r="L20" s="102">
        <v>560</v>
      </c>
      <c r="M20" s="103">
        <f aca="true" t="shared" si="2" ref="M20:M24">L20*G20</f>
        <v>0</v>
      </c>
      <c r="N20" s="81"/>
      <c r="O20" s="100">
        <f t="shared" si="1"/>
        <v>0</v>
      </c>
    </row>
    <row r="21" spans="1:15" ht="15" customHeight="1">
      <c r="A21" s="9"/>
      <c r="B21" s="71">
        <v>3</v>
      </c>
      <c r="C21" s="90" t="s">
        <v>27</v>
      </c>
      <c r="D21" s="91" t="s">
        <v>28</v>
      </c>
      <c r="E21" s="92" t="s">
        <v>29</v>
      </c>
      <c r="F21" s="81"/>
      <c r="G21" s="93"/>
      <c r="H21" s="81"/>
      <c r="I21" s="94">
        <v>414</v>
      </c>
      <c r="J21" s="77">
        <f t="shared" si="0"/>
        <v>0</v>
      </c>
      <c r="K21" s="78">
        <v>102.5</v>
      </c>
      <c r="L21" s="79">
        <v>1585</v>
      </c>
      <c r="M21" s="80">
        <f t="shared" si="2"/>
        <v>0</v>
      </c>
      <c r="N21" s="81"/>
      <c r="O21" s="77">
        <f t="shared" si="1"/>
        <v>0</v>
      </c>
    </row>
    <row r="22" spans="1:15" ht="15" customHeight="1">
      <c r="A22" s="9"/>
      <c r="B22" s="71">
        <v>4</v>
      </c>
      <c r="C22" s="95" t="s">
        <v>30</v>
      </c>
      <c r="D22" s="96" t="s">
        <v>31</v>
      </c>
      <c r="E22" s="97" t="s">
        <v>32</v>
      </c>
      <c r="F22" s="81"/>
      <c r="G22" s="98"/>
      <c r="H22" s="81"/>
      <c r="I22" s="99">
        <v>91</v>
      </c>
      <c r="J22" s="100">
        <f t="shared" si="0"/>
        <v>0</v>
      </c>
      <c r="K22" s="101">
        <v>15</v>
      </c>
      <c r="L22" s="102">
        <v>555</v>
      </c>
      <c r="M22" s="103">
        <f t="shared" si="2"/>
        <v>0</v>
      </c>
      <c r="N22" s="81"/>
      <c r="O22" s="100">
        <f t="shared" si="1"/>
        <v>0</v>
      </c>
    </row>
    <row r="23" spans="1:15" ht="15" customHeight="1">
      <c r="A23" s="9"/>
      <c r="B23" s="71">
        <v>5</v>
      </c>
      <c r="C23" s="104" t="s">
        <v>33</v>
      </c>
      <c r="D23" s="91" t="s">
        <v>34</v>
      </c>
      <c r="E23" s="92" t="s">
        <v>35</v>
      </c>
      <c r="F23" s="81"/>
      <c r="G23" s="93"/>
      <c r="H23" s="81"/>
      <c r="I23" s="94">
        <v>106</v>
      </c>
      <c r="J23" s="77">
        <f t="shared" si="0"/>
        <v>0</v>
      </c>
      <c r="K23" s="78">
        <v>20</v>
      </c>
      <c r="L23" s="79">
        <v>770</v>
      </c>
      <c r="M23" s="80">
        <f t="shared" si="2"/>
        <v>0</v>
      </c>
      <c r="N23" s="81"/>
      <c r="O23" s="77">
        <f t="shared" si="1"/>
        <v>0</v>
      </c>
    </row>
    <row r="24" spans="1:15" ht="15" customHeight="1">
      <c r="A24" s="9"/>
      <c r="B24" s="71">
        <v>6</v>
      </c>
      <c r="C24" s="95" t="s">
        <v>36</v>
      </c>
      <c r="D24" s="96" t="s">
        <v>37</v>
      </c>
      <c r="E24" s="97" t="s">
        <v>38</v>
      </c>
      <c r="F24" s="81"/>
      <c r="G24" s="98"/>
      <c r="H24" s="81"/>
      <c r="I24" s="99">
        <v>79</v>
      </c>
      <c r="J24" s="100">
        <f t="shared" si="0"/>
        <v>0</v>
      </c>
      <c r="K24" s="101">
        <v>13.5</v>
      </c>
      <c r="L24" s="102">
        <v>120</v>
      </c>
      <c r="M24" s="103">
        <f t="shared" si="2"/>
        <v>0</v>
      </c>
      <c r="N24" s="81"/>
      <c r="O24" s="100">
        <f t="shared" si="1"/>
        <v>0</v>
      </c>
    </row>
    <row r="25" spans="1:15" ht="15" customHeight="1">
      <c r="A25" s="9"/>
      <c r="B25" s="71">
        <v>7</v>
      </c>
      <c r="C25" s="90" t="s">
        <v>39</v>
      </c>
      <c r="D25" s="105" t="s">
        <v>40</v>
      </c>
      <c r="E25" s="92" t="s">
        <v>29</v>
      </c>
      <c r="F25" s="81"/>
      <c r="G25" s="93"/>
      <c r="H25" s="81"/>
      <c r="I25" s="94">
        <v>164</v>
      </c>
      <c r="J25" s="77">
        <f t="shared" si="0"/>
        <v>0</v>
      </c>
      <c r="K25" s="78">
        <v>40</v>
      </c>
      <c r="L25" s="79"/>
      <c r="M25" s="80"/>
      <c r="N25" s="81"/>
      <c r="O25" s="77">
        <f t="shared" si="1"/>
        <v>0</v>
      </c>
    </row>
    <row r="26" spans="1:15" ht="15" customHeight="1">
      <c r="A26" s="9"/>
      <c r="B26" s="71">
        <v>8</v>
      </c>
      <c r="C26" s="95" t="s">
        <v>41</v>
      </c>
      <c r="D26" s="96" t="s">
        <v>42</v>
      </c>
      <c r="E26" s="97" t="s">
        <v>43</v>
      </c>
      <c r="F26" s="81"/>
      <c r="G26" s="98"/>
      <c r="H26" s="81"/>
      <c r="I26" s="99">
        <v>43</v>
      </c>
      <c r="J26" s="100">
        <f t="shared" si="0"/>
        <v>0</v>
      </c>
      <c r="K26" s="101">
        <v>7</v>
      </c>
      <c r="L26" s="102">
        <v>155</v>
      </c>
      <c r="M26" s="103">
        <f aca="true" t="shared" si="3" ref="M26:M41">L26*G26</f>
        <v>0</v>
      </c>
      <c r="N26" s="81"/>
      <c r="O26" s="100">
        <f t="shared" si="1"/>
        <v>0</v>
      </c>
    </row>
    <row r="27" spans="1:15" ht="15" customHeight="1">
      <c r="A27" s="9"/>
      <c r="B27" s="71">
        <v>9</v>
      </c>
      <c r="C27" s="90" t="s">
        <v>44</v>
      </c>
      <c r="D27" s="91" t="s">
        <v>45</v>
      </c>
      <c r="E27" s="92" t="s">
        <v>46</v>
      </c>
      <c r="F27" s="81"/>
      <c r="G27" s="93"/>
      <c r="H27" s="81"/>
      <c r="I27" s="94">
        <v>66</v>
      </c>
      <c r="J27" s="77">
        <f t="shared" si="0"/>
        <v>0</v>
      </c>
      <c r="K27" s="78">
        <v>11</v>
      </c>
      <c r="L27" s="79">
        <v>625</v>
      </c>
      <c r="M27" s="80">
        <f t="shared" si="3"/>
        <v>0</v>
      </c>
      <c r="N27" s="81"/>
      <c r="O27" s="77">
        <f t="shared" si="1"/>
        <v>0</v>
      </c>
    </row>
    <row r="28" spans="1:33" ht="15" customHeight="1">
      <c r="A28" s="9"/>
      <c r="B28" s="71">
        <v>10</v>
      </c>
      <c r="C28" s="95" t="s">
        <v>47</v>
      </c>
      <c r="D28" s="96" t="s">
        <v>26</v>
      </c>
      <c r="E28" s="97" t="s">
        <v>29</v>
      </c>
      <c r="F28" s="81"/>
      <c r="G28" s="98"/>
      <c r="H28" s="81"/>
      <c r="I28" s="99">
        <v>142</v>
      </c>
      <c r="J28" s="100">
        <f t="shared" si="0"/>
        <v>0</v>
      </c>
      <c r="K28" s="101">
        <v>35</v>
      </c>
      <c r="L28" s="102">
        <v>560</v>
      </c>
      <c r="M28" s="103">
        <f t="shared" si="3"/>
        <v>0</v>
      </c>
      <c r="N28" s="81"/>
      <c r="O28" s="100">
        <f t="shared" si="1"/>
        <v>0</v>
      </c>
      <c r="AG28" s="106"/>
    </row>
    <row r="29" spans="1:15" ht="15" customHeight="1">
      <c r="A29" s="9"/>
      <c r="B29" s="71">
        <v>11</v>
      </c>
      <c r="C29" s="104" t="s">
        <v>48</v>
      </c>
      <c r="D29" s="91" t="s">
        <v>49</v>
      </c>
      <c r="E29" s="74" t="s">
        <v>32</v>
      </c>
      <c r="F29" s="107"/>
      <c r="G29" s="108"/>
      <c r="H29" s="109"/>
      <c r="I29" s="110">
        <v>92</v>
      </c>
      <c r="J29" s="111">
        <f t="shared" si="0"/>
        <v>0</v>
      </c>
      <c r="K29" s="112">
        <v>15.5</v>
      </c>
      <c r="L29" s="113">
        <v>550</v>
      </c>
      <c r="M29" s="114">
        <f t="shared" si="3"/>
        <v>0</v>
      </c>
      <c r="N29" s="115"/>
      <c r="O29" s="111">
        <f t="shared" si="1"/>
        <v>0</v>
      </c>
    </row>
    <row r="30" spans="1:33" ht="15" customHeight="1">
      <c r="A30" s="9"/>
      <c r="B30" s="71">
        <v>12</v>
      </c>
      <c r="C30" s="95" t="s">
        <v>50</v>
      </c>
      <c r="D30" s="96" t="s">
        <v>51</v>
      </c>
      <c r="E30" s="97" t="s">
        <v>32</v>
      </c>
      <c r="F30" s="81"/>
      <c r="G30" s="98"/>
      <c r="H30" s="81"/>
      <c r="I30" s="99">
        <v>86</v>
      </c>
      <c r="J30" s="100">
        <f t="shared" si="0"/>
        <v>0</v>
      </c>
      <c r="K30" s="101">
        <v>14</v>
      </c>
      <c r="L30" s="102">
        <v>550</v>
      </c>
      <c r="M30" s="103">
        <f t="shared" si="3"/>
        <v>0</v>
      </c>
      <c r="N30" s="81"/>
      <c r="O30" s="100">
        <f t="shared" si="1"/>
        <v>0</v>
      </c>
      <c r="AG30" s="116"/>
    </row>
    <row r="31" spans="1:15" ht="15" customHeight="1">
      <c r="A31" s="9"/>
      <c r="B31" s="71">
        <v>13</v>
      </c>
      <c r="C31" s="104" t="s">
        <v>52</v>
      </c>
      <c r="D31" s="91" t="s">
        <v>53</v>
      </c>
      <c r="E31" s="92" t="s">
        <v>54</v>
      </c>
      <c r="F31" s="117"/>
      <c r="G31" s="118"/>
      <c r="H31" s="117"/>
      <c r="I31" s="119">
        <v>73</v>
      </c>
      <c r="J31" s="111">
        <f t="shared" si="0"/>
        <v>0</v>
      </c>
      <c r="K31" s="112">
        <v>11.6</v>
      </c>
      <c r="L31" s="113">
        <v>550</v>
      </c>
      <c r="M31" s="114">
        <f t="shared" si="3"/>
        <v>0</v>
      </c>
      <c r="N31" s="117"/>
      <c r="O31" s="111">
        <f t="shared" si="1"/>
        <v>0</v>
      </c>
    </row>
    <row r="32" spans="1:15" ht="15" customHeight="1">
      <c r="A32" s="9"/>
      <c r="B32" s="71">
        <v>14</v>
      </c>
      <c r="C32" s="95" t="s">
        <v>55</v>
      </c>
      <c r="D32" s="96" t="s">
        <v>56</v>
      </c>
      <c r="E32" s="97" t="s">
        <v>57</v>
      </c>
      <c r="F32" s="81"/>
      <c r="G32" s="120"/>
      <c r="H32" s="81"/>
      <c r="I32" s="99">
        <v>64</v>
      </c>
      <c r="J32" s="100">
        <f t="shared" si="0"/>
        <v>0</v>
      </c>
      <c r="K32" s="101">
        <v>15</v>
      </c>
      <c r="L32" s="102">
        <v>195</v>
      </c>
      <c r="M32" s="103">
        <f t="shared" si="3"/>
        <v>0</v>
      </c>
      <c r="N32" s="81"/>
      <c r="O32" s="100">
        <f t="shared" si="1"/>
        <v>0</v>
      </c>
    </row>
    <row r="33" spans="1:45" ht="15" customHeight="1">
      <c r="A33" s="9"/>
      <c r="B33" s="71">
        <v>15</v>
      </c>
      <c r="C33" s="121" t="s">
        <v>58</v>
      </c>
      <c r="D33" s="122" t="s">
        <v>59</v>
      </c>
      <c r="E33" s="123" t="s">
        <v>60</v>
      </c>
      <c r="F33" s="81"/>
      <c r="G33" s="124"/>
      <c r="H33" s="81"/>
      <c r="I33" s="125">
        <v>72</v>
      </c>
      <c r="J33" s="126">
        <f>ROUND(G33*I33,8)</f>
        <v>0</v>
      </c>
      <c r="K33" s="127">
        <v>11.5</v>
      </c>
      <c r="L33" s="128">
        <v>155</v>
      </c>
      <c r="M33" s="129">
        <f t="shared" si="3"/>
        <v>0</v>
      </c>
      <c r="N33" s="81"/>
      <c r="O33" s="130">
        <f t="shared" si="1"/>
        <v>0</v>
      </c>
      <c r="AS33" s="9"/>
    </row>
    <row r="34" spans="1:15" ht="15" customHeight="1">
      <c r="A34" s="9"/>
      <c r="B34" s="71">
        <v>16</v>
      </c>
      <c r="C34" s="95" t="s">
        <v>61</v>
      </c>
      <c r="D34" s="96" t="s">
        <v>62</v>
      </c>
      <c r="E34" s="97" t="s">
        <v>63</v>
      </c>
      <c r="F34" s="81"/>
      <c r="G34" s="98"/>
      <c r="H34" s="81"/>
      <c r="I34" s="131">
        <v>95</v>
      </c>
      <c r="J34" s="132">
        <f aca="true" t="shared" si="4" ref="J34:J43">G34*I34</f>
        <v>0</v>
      </c>
      <c r="K34" s="133">
        <v>15</v>
      </c>
      <c r="L34" s="102">
        <v>820</v>
      </c>
      <c r="M34" s="103">
        <f t="shared" si="3"/>
        <v>0</v>
      </c>
      <c r="N34" s="81"/>
      <c r="O34" s="100">
        <f t="shared" si="1"/>
        <v>0</v>
      </c>
    </row>
    <row r="35" spans="1:15" ht="15" customHeight="1">
      <c r="A35" s="9"/>
      <c r="B35" s="71">
        <v>17</v>
      </c>
      <c r="C35" s="90" t="s">
        <v>64</v>
      </c>
      <c r="D35" s="91" t="s">
        <v>65</v>
      </c>
      <c r="E35" s="92" t="s">
        <v>66</v>
      </c>
      <c r="F35" s="81"/>
      <c r="G35" s="124"/>
      <c r="H35" s="81"/>
      <c r="I35" s="134">
        <v>185</v>
      </c>
      <c r="J35" s="130">
        <f t="shared" si="4"/>
        <v>0</v>
      </c>
      <c r="K35" s="135">
        <v>35</v>
      </c>
      <c r="L35" s="136">
        <v>1155</v>
      </c>
      <c r="M35" s="137">
        <f t="shared" si="3"/>
        <v>0</v>
      </c>
      <c r="N35" s="81"/>
      <c r="O35" s="77">
        <f t="shared" si="1"/>
        <v>0</v>
      </c>
    </row>
    <row r="36" spans="1:15" ht="15" customHeight="1">
      <c r="A36" s="9"/>
      <c r="B36" s="71">
        <v>18</v>
      </c>
      <c r="C36" s="138" t="s">
        <v>67</v>
      </c>
      <c r="D36" s="96" t="s">
        <v>68</v>
      </c>
      <c r="E36" s="97" t="s">
        <v>32</v>
      </c>
      <c r="F36" s="81"/>
      <c r="G36" s="139"/>
      <c r="H36" s="81"/>
      <c r="I36" s="140">
        <v>75</v>
      </c>
      <c r="J36" s="141">
        <f t="shared" si="4"/>
        <v>0</v>
      </c>
      <c r="K36" s="142">
        <v>12.3</v>
      </c>
      <c r="L36" s="143">
        <v>390</v>
      </c>
      <c r="M36" s="144">
        <f t="shared" si="3"/>
        <v>0</v>
      </c>
      <c r="N36" s="81"/>
      <c r="O36" s="141">
        <f t="shared" si="1"/>
        <v>0</v>
      </c>
    </row>
    <row r="37" spans="1:15" ht="15" customHeight="1">
      <c r="A37" s="9"/>
      <c r="B37" s="71">
        <v>19</v>
      </c>
      <c r="C37" s="104" t="s">
        <v>69</v>
      </c>
      <c r="D37" s="91" t="s">
        <v>70</v>
      </c>
      <c r="E37" s="92" t="s">
        <v>71</v>
      </c>
      <c r="F37" s="81"/>
      <c r="G37" s="145"/>
      <c r="H37" s="81"/>
      <c r="I37" s="146">
        <v>70</v>
      </c>
      <c r="J37" s="147">
        <f t="shared" si="4"/>
        <v>0</v>
      </c>
      <c r="K37" s="148">
        <v>11</v>
      </c>
      <c r="L37" s="149">
        <v>390</v>
      </c>
      <c r="M37" s="150">
        <f t="shared" si="3"/>
        <v>0</v>
      </c>
      <c r="N37" s="81"/>
      <c r="O37" s="147">
        <f t="shared" si="1"/>
        <v>0</v>
      </c>
    </row>
    <row r="38" spans="1:15" ht="15" customHeight="1">
      <c r="A38" s="9"/>
      <c r="B38" s="71">
        <v>20</v>
      </c>
      <c r="C38" s="95" t="s">
        <v>72</v>
      </c>
      <c r="D38" s="151" t="s">
        <v>73</v>
      </c>
      <c r="E38" s="97" t="s">
        <v>32</v>
      </c>
      <c r="F38" s="81"/>
      <c r="G38" s="98"/>
      <c r="H38" s="81"/>
      <c r="I38" s="99">
        <v>73</v>
      </c>
      <c r="J38" s="100">
        <f t="shared" si="4"/>
        <v>0</v>
      </c>
      <c r="K38" s="101">
        <v>11.5</v>
      </c>
      <c r="L38" s="102">
        <v>550</v>
      </c>
      <c r="M38" s="103">
        <f t="shared" si="3"/>
        <v>0</v>
      </c>
      <c r="N38" s="81"/>
      <c r="O38" s="100">
        <f t="shared" si="1"/>
        <v>0</v>
      </c>
    </row>
    <row r="39" spans="1:15" ht="15" customHeight="1">
      <c r="A39" s="9"/>
      <c r="B39" s="71">
        <v>21</v>
      </c>
      <c r="C39" s="152" t="s">
        <v>74</v>
      </c>
      <c r="D39" s="153" t="s">
        <v>75</v>
      </c>
      <c r="E39" s="154" t="s">
        <v>76</v>
      </c>
      <c r="F39" s="81"/>
      <c r="G39" s="155"/>
      <c r="H39" s="81"/>
      <c r="I39" s="156">
        <v>142</v>
      </c>
      <c r="J39" s="157">
        <f t="shared" si="4"/>
        <v>0</v>
      </c>
      <c r="K39" s="158">
        <v>30</v>
      </c>
      <c r="L39" s="159">
        <v>395</v>
      </c>
      <c r="M39" s="160">
        <f t="shared" si="3"/>
        <v>0</v>
      </c>
      <c r="N39" s="81"/>
      <c r="O39" s="157">
        <f t="shared" si="1"/>
        <v>0</v>
      </c>
    </row>
    <row r="40" spans="1:15" ht="15" customHeight="1">
      <c r="A40" s="9"/>
      <c r="B40" s="71">
        <v>22</v>
      </c>
      <c r="C40" s="161" t="s">
        <v>77</v>
      </c>
      <c r="D40" s="162" t="s">
        <v>78</v>
      </c>
      <c r="E40" s="163" t="s">
        <v>79</v>
      </c>
      <c r="F40" s="81"/>
      <c r="G40" s="164"/>
      <c r="H40" s="81"/>
      <c r="I40" s="165">
        <v>55</v>
      </c>
      <c r="J40" s="166">
        <f t="shared" si="4"/>
        <v>0</v>
      </c>
      <c r="K40" s="167">
        <v>10.5</v>
      </c>
      <c r="L40" s="168">
        <v>550</v>
      </c>
      <c r="M40" s="169">
        <f t="shared" si="3"/>
        <v>0</v>
      </c>
      <c r="N40" s="170"/>
      <c r="O40" s="166">
        <f t="shared" si="1"/>
        <v>0</v>
      </c>
    </row>
    <row r="41" spans="1:15" ht="15" customHeight="1">
      <c r="A41" s="9"/>
      <c r="B41" s="71">
        <v>23</v>
      </c>
      <c r="C41" s="171" t="s">
        <v>80</v>
      </c>
      <c r="D41" s="172" t="s">
        <v>81</v>
      </c>
      <c r="E41" s="123" t="s">
        <v>82</v>
      </c>
      <c r="F41" s="81"/>
      <c r="G41" s="173"/>
      <c r="H41" s="81"/>
      <c r="I41" s="174">
        <v>69</v>
      </c>
      <c r="J41" s="175">
        <f t="shared" si="4"/>
        <v>0</v>
      </c>
      <c r="K41" s="176">
        <v>12.5</v>
      </c>
      <c r="L41" s="168">
        <v>550</v>
      </c>
      <c r="M41" s="169">
        <f t="shared" si="3"/>
        <v>0</v>
      </c>
      <c r="N41" s="170"/>
      <c r="O41" s="175">
        <f t="shared" si="1"/>
        <v>0</v>
      </c>
    </row>
    <row r="42" spans="1:22" ht="15" customHeight="1">
      <c r="A42" s="9"/>
      <c r="B42" s="71">
        <v>24</v>
      </c>
      <c r="C42" s="177" t="s">
        <v>83</v>
      </c>
      <c r="D42" s="178" t="s">
        <v>84</v>
      </c>
      <c r="E42" s="179" t="s">
        <v>85</v>
      </c>
      <c r="F42" s="81"/>
      <c r="G42" s="180"/>
      <c r="H42" s="81"/>
      <c r="I42" s="181">
        <v>132</v>
      </c>
      <c r="J42" s="182">
        <f t="shared" si="4"/>
        <v>0</v>
      </c>
      <c r="K42" s="183">
        <v>34</v>
      </c>
      <c r="L42" s="79"/>
      <c r="M42" s="80"/>
      <c r="N42" s="81"/>
      <c r="O42" s="182">
        <f t="shared" si="1"/>
        <v>0</v>
      </c>
      <c r="V42" s="81"/>
    </row>
    <row r="43" spans="1:15" ht="15" customHeight="1">
      <c r="A43" s="9"/>
      <c r="B43" s="71">
        <v>25</v>
      </c>
      <c r="C43" s="121" t="s">
        <v>86</v>
      </c>
      <c r="D43" s="122" t="s">
        <v>87</v>
      </c>
      <c r="E43" s="184" t="s">
        <v>88</v>
      </c>
      <c r="F43" s="81"/>
      <c r="G43" s="173"/>
      <c r="H43" s="81"/>
      <c r="I43" s="174">
        <v>54</v>
      </c>
      <c r="J43" s="77">
        <f t="shared" si="4"/>
        <v>0</v>
      </c>
      <c r="K43" s="176">
        <v>14</v>
      </c>
      <c r="L43" s="168"/>
      <c r="M43" s="169"/>
      <c r="N43" s="170"/>
      <c r="O43" s="77">
        <f t="shared" si="1"/>
        <v>0</v>
      </c>
    </row>
    <row r="44" spans="2:40" s="185" customFormat="1" ht="8.25" customHeight="1">
      <c r="B44" s="186"/>
      <c r="C44" s="187"/>
      <c r="D44" s="188"/>
      <c r="E44" s="189"/>
      <c r="F44" s="81"/>
      <c r="G44" s="190"/>
      <c r="H44" s="81"/>
      <c r="I44" s="191"/>
      <c r="J44" s="192"/>
      <c r="K44" s="193"/>
      <c r="L44" s="194"/>
      <c r="M44" s="195"/>
      <c r="N44" s="81"/>
      <c r="O44" s="192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2"/>
      <c r="AH44" s="12"/>
      <c r="AI44" s="12"/>
      <c r="AJ44" s="12"/>
      <c r="AK44" s="12"/>
      <c r="AL44" s="12"/>
      <c r="AM44" s="12"/>
      <c r="AN44" s="12"/>
    </row>
    <row r="45" spans="1:15" ht="15" customHeight="1">
      <c r="A45" s="9"/>
      <c r="B45" s="71">
        <v>26</v>
      </c>
      <c r="C45" s="196" t="s">
        <v>89</v>
      </c>
      <c r="D45" s="196"/>
      <c r="E45" s="97" t="s">
        <v>90</v>
      </c>
      <c r="F45" s="81"/>
      <c r="G45" s="197"/>
      <c r="H45" s="81"/>
      <c r="I45" s="99">
        <v>157</v>
      </c>
      <c r="J45" s="100">
        <f aca="true" t="shared" si="5" ref="J45:J48">G45*I45</f>
        <v>0</v>
      </c>
      <c r="K45" s="101">
        <v>24.5</v>
      </c>
      <c r="L45" s="102">
        <v>1001</v>
      </c>
      <c r="M45" s="103">
        <f aca="true" t="shared" si="6" ref="M45:M48">L45*G45</f>
        <v>0</v>
      </c>
      <c r="N45" s="81"/>
      <c r="O45" s="100">
        <f aca="true" t="shared" si="7" ref="O45:O48">G45*K45</f>
        <v>0</v>
      </c>
    </row>
    <row r="46" spans="1:26" ht="15" customHeight="1">
      <c r="A46" s="9"/>
      <c r="B46" s="71">
        <v>27</v>
      </c>
      <c r="C46" s="72" t="s">
        <v>91</v>
      </c>
      <c r="D46" s="72"/>
      <c r="E46" s="92" t="s">
        <v>92</v>
      </c>
      <c r="F46" s="81"/>
      <c r="G46" s="93"/>
      <c r="H46" s="81"/>
      <c r="I46" s="94">
        <v>283</v>
      </c>
      <c r="J46" s="77">
        <f t="shared" si="5"/>
        <v>0</v>
      </c>
      <c r="K46" s="78">
        <v>46</v>
      </c>
      <c r="L46" s="79">
        <v>405</v>
      </c>
      <c r="M46" s="80">
        <f t="shared" si="6"/>
        <v>0</v>
      </c>
      <c r="N46" s="81"/>
      <c r="O46" s="77">
        <f t="shared" si="7"/>
        <v>0</v>
      </c>
      <c r="Z46" s="81"/>
    </row>
    <row r="47" spans="1:15" ht="15" customHeight="1">
      <c r="A47" s="9"/>
      <c r="B47" s="198">
        <v>28</v>
      </c>
      <c r="C47" s="199" t="s">
        <v>93</v>
      </c>
      <c r="D47" s="199"/>
      <c r="E47" s="200" t="s">
        <v>90</v>
      </c>
      <c r="F47" s="81"/>
      <c r="G47" s="201"/>
      <c r="H47" s="81"/>
      <c r="I47" s="202">
        <v>134</v>
      </c>
      <c r="J47" s="203">
        <f t="shared" si="5"/>
        <v>0</v>
      </c>
      <c r="K47" s="204">
        <v>21</v>
      </c>
      <c r="L47" s="205">
        <v>1001</v>
      </c>
      <c r="M47" s="206">
        <f t="shared" si="6"/>
        <v>0</v>
      </c>
      <c r="N47" s="81"/>
      <c r="O47" s="203">
        <f t="shared" si="7"/>
        <v>0</v>
      </c>
    </row>
    <row r="48" spans="1:15" ht="15" customHeight="1">
      <c r="A48" s="9"/>
      <c r="B48" s="71">
        <v>29</v>
      </c>
      <c r="C48" s="72" t="s">
        <v>94</v>
      </c>
      <c r="D48" s="72"/>
      <c r="E48" s="92" t="s">
        <v>90</v>
      </c>
      <c r="F48" s="81"/>
      <c r="G48" s="207"/>
      <c r="H48" s="81"/>
      <c r="I48" s="94">
        <v>193</v>
      </c>
      <c r="J48" s="77">
        <f t="shared" si="5"/>
        <v>0</v>
      </c>
      <c r="K48" s="78">
        <v>32</v>
      </c>
      <c r="L48" s="79">
        <v>1001</v>
      </c>
      <c r="M48" s="80">
        <f t="shared" si="6"/>
        <v>0</v>
      </c>
      <c r="N48" s="81"/>
      <c r="O48" s="77">
        <f t="shared" si="7"/>
        <v>0</v>
      </c>
    </row>
    <row r="49" spans="2:40" s="185" customFormat="1" ht="7.5" customHeight="1">
      <c r="B49" s="208"/>
      <c r="C49" s="209"/>
      <c r="D49" s="210"/>
      <c r="E49" s="211"/>
      <c r="F49" s="8"/>
      <c r="G49" s="212"/>
      <c r="H49" s="8"/>
      <c r="I49" s="213"/>
      <c r="J49" s="214"/>
      <c r="K49" s="215"/>
      <c r="L49" s="216"/>
      <c r="M49" s="217"/>
      <c r="N49" s="81"/>
      <c r="O49" s="214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12"/>
      <c r="AH49" s="12"/>
      <c r="AI49" s="12"/>
      <c r="AJ49" s="12"/>
      <c r="AK49" s="12"/>
      <c r="AL49" s="12"/>
      <c r="AM49" s="12"/>
      <c r="AN49" s="12"/>
    </row>
    <row r="50" spans="1:15" ht="15" customHeight="1">
      <c r="A50" s="9"/>
      <c r="B50" s="71">
        <v>30</v>
      </c>
      <c r="C50" s="218" t="s">
        <v>95</v>
      </c>
      <c r="D50" s="218"/>
      <c r="E50" s="218"/>
      <c r="F50" s="8"/>
      <c r="G50" s="219"/>
      <c r="H50" s="8"/>
      <c r="I50" s="94">
        <v>19</v>
      </c>
      <c r="J50" s="77">
        <f aca="true" t="shared" si="8" ref="J50:J54">G50*I50</f>
        <v>0</v>
      </c>
      <c r="K50" s="78">
        <v>3</v>
      </c>
      <c r="L50" s="79"/>
      <c r="M50" s="82"/>
      <c r="N50" s="81"/>
      <c r="O50" s="77">
        <f aca="true" t="shared" si="9" ref="O50:O54">G50*K50</f>
        <v>0</v>
      </c>
    </row>
    <row r="51" spans="1:28" ht="15" customHeight="1">
      <c r="A51" s="9"/>
      <c r="B51" s="71">
        <v>31</v>
      </c>
      <c r="C51" s="220" t="s">
        <v>96</v>
      </c>
      <c r="D51" s="220"/>
      <c r="E51" s="220"/>
      <c r="F51" s="8"/>
      <c r="G51" s="221"/>
      <c r="H51" s="8"/>
      <c r="I51" s="222">
        <v>28</v>
      </c>
      <c r="J51" s="223">
        <f t="shared" si="8"/>
        <v>0</v>
      </c>
      <c r="K51" s="224">
        <v>4.5</v>
      </c>
      <c r="L51" s="225"/>
      <c r="M51" s="226"/>
      <c r="N51" s="81"/>
      <c r="O51" s="223">
        <f t="shared" si="9"/>
        <v>0</v>
      </c>
      <c r="Z51"/>
      <c r="AB51" s="227"/>
    </row>
    <row r="52" spans="1:26" ht="15" customHeight="1">
      <c r="A52" s="9"/>
      <c r="B52" s="71">
        <v>32</v>
      </c>
      <c r="C52" s="218" t="s">
        <v>97</v>
      </c>
      <c r="D52" s="218"/>
      <c r="E52" s="218"/>
      <c r="F52" s="8"/>
      <c r="G52" s="93"/>
      <c r="H52" s="8"/>
      <c r="I52" s="94">
        <v>22</v>
      </c>
      <c r="J52" s="77">
        <f t="shared" si="8"/>
        <v>0</v>
      </c>
      <c r="K52" s="78">
        <v>3.4</v>
      </c>
      <c r="L52" s="79"/>
      <c r="M52" s="82"/>
      <c r="N52" s="81"/>
      <c r="O52" s="77">
        <f t="shared" si="9"/>
        <v>0</v>
      </c>
      <c r="V52"/>
      <c r="Z52"/>
    </row>
    <row r="53" spans="1:26" ht="15" customHeight="1">
      <c r="A53" s="9"/>
      <c r="B53" s="71">
        <v>33</v>
      </c>
      <c r="C53" s="228" t="s">
        <v>98</v>
      </c>
      <c r="D53" s="228"/>
      <c r="E53" s="228"/>
      <c r="F53" s="8"/>
      <c r="G53" s="221"/>
      <c r="H53" s="8"/>
      <c r="I53" s="222">
        <v>28</v>
      </c>
      <c r="J53" s="223">
        <f t="shared" si="8"/>
        <v>0</v>
      </c>
      <c r="K53" s="224">
        <v>5.1</v>
      </c>
      <c r="L53" s="225"/>
      <c r="M53" s="226"/>
      <c r="N53" s="81"/>
      <c r="O53" s="223">
        <f t="shared" si="9"/>
        <v>0</v>
      </c>
      <c r="U53"/>
      <c r="W53" s="227"/>
      <c r="Z53"/>
    </row>
    <row r="54" spans="1:23" ht="15" customHeight="1">
      <c r="A54" s="9"/>
      <c r="B54" s="71">
        <v>34</v>
      </c>
      <c r="C54" s="229" t="s">
        <v>99</v>
      </c>
      <c r="D54" s="229"/>
      <c r="E54" s="229"/>
      <c r="F54" s="8"/>
      <c r="G54" s="207"/>
      <c r="H54" s="8"/>
      <c r="I54" s="94">
        <v>28</v>
      </c>
      <c r="J54" s="77">
        <f t="shared" si="8"/>
        <v>0</v>
      </c>
      <c r="K54" s="78">
        <v>5.4</v>
      </c>
      <c r="L54" s="79"/>
      <c r="M54" s="82"/>
      <c r="N54" s="81"/>
      <c r="O54" s="77">
        <f t="shared" si="9"/>
        <v>0</v>
      </c>
      <c r="U54"/>
      <c r="W54" s="227"/>
    </row>
    <row r="55" spans="1:256" ht="7.5" customHeight="1">
      <c r="A55" s="8"/>
      <c r="B55" s="230"/>
      <c r="C55" s="231"/>
      <c r="D55" s="231"/>
      <c r="E55" s="232"/>
      <c r="F55" s="8"/>
      <c r="G55" s="233"/>
      <c r="H55" s="8"/>
      <c r="I55" s="234"/>
      <c r="J55" s="8"/>
      <c r="K55" s="8"/>
      <c r="L55" s="8"/>
      <c r="M55" s="8"/>
      <c r="N55" s="8"/>
      <c r="O55" s="8"/>
      <c r="P55"/>
      <c r="Q55"/>
      <c r="R55"/>
      <c r="S55"/>
      <c r="T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5" ht="15" customHeight="1">
      <c r="A56" s="9"/>
      <c r="B56" s="235">
        <v>35</v>
      </c>
      <c r="C56" s="236" t="s">
        <v>100</v>
      </c>
      <c r="D56" s="237" t="s">
        <v>101</v>
      </c>
      <c r="E56" s="238" t="s">
        <v>102</v>
      </c>
      <c r="F56" s="8"/>
      <c r="G56" s="239"/>
      <c r="H56" s="8"/>
      <c r="I56" s="240">
        <v>159</v>
      </c>
      <c r="J56" s="241">
        <f aca="true" t="shared" si="10" ref="J56:J77">G56*I56</f>
        <v>0</v>
      </c>
      <c r="K56" s="242">
        <v>39.5</v>
      </c>
      <c r="L56" s="243">
        <v>60</v>
      </c>
      <c r="M56" s="244">
        <f aca="true" t="shared" si="11" ref="M56:M77">L56*G56</f>
        <v>0</v>
      </c>
      <c r="N56" s="8"/>
      <c r="O56" s="245">
        <f aca="true" t="shared" si="12" ref="O56:O77">G56*K56</f>
        <v>0</v>
      </c>
    </row>
    <row r="57" spans="1:34" ht="15" customHeight="1">
      <c r="A57" s="9"/>
      <c r="B57" s="246">
        <v>36</v>
      </c>
      <c r="C57" s="247" t="s">
        <v>103</v>
      </c>
      <c r="D57" s="248" t="s">
        <v>104</v>
      </c>
      <c r="E57" s="249" t="s">
        <v>105</v>
      </c>
      <c r="F57" s="8"/>
      <c r="G57" s="250"/>
      <c r="H57" s="8"/>
      <c r="I57" s="251">
        <v>56</v>
      </c>
      <c r="J57" s="252">
        <f t="shared" si="10"/>
        <v>0</v>
      </c>
      <c r="K57" s="253">
        <v>14</v>
      </c>
      <c r="L57" s="254">
        <v>35</v>
      </c>
      <c r="M57" s="255">
        <f t="shared" si="11"/>
        <v>0</v>
      </c>
      <c r="N57" s="8"/>
      <c r="O57" s="256">
        <f t="shared" si="12"/>
        <v>0</v>
      </c>
      <c r="AH57" s="106"/>
    </row>
    <row r="58" spans="1:15" ht="15" customHeight="1">
      <c r="A58" s="9"/>
      <c r="B58" s="235">
        <v>37</v>
      </c>
      <c r="C58" s="72" t="s">
        <v>106</v>
      </c>
      <c r="D58" s="257" t="s">
        <v>107</v>
      </c>
      <c r="E58" s="92" t="s">
        <v>108</v>
      </c>
      <c r="F58" s="8"/>
      <c r="G58" s="93"/>
      <c r="H58" s="8"/>
      <c r="I58" s="258">
        <v>159</v>
      </c>
      <c r="J58" s="77">
        <f t="shared" si="10"/>
        <v>0</v>
      </c>
      <c r="K58" s="78">
        <v>39.5</v>
      </c>
      <c r="L58" s="79">
        <v>75</v>
      </c>
      <c r="M58" s="259">
        <f t="shared" si="11"/>
        <v>0</v>
      </c>
      <c r="N58" s="8"/>
      <c r="O58" s="260">
        <f t="shared" si="12"/>
        <v>0</v>
      </c>
    </row>
    <row r="59" spans="1:15" ht="15" customHeight="1">
      <c r="A59" s="9"/>
      <c r="B59" s="246">
        <v>38</v>
      </c>
      <c r="C59" s="247" t="s">
        <v>109</v>
      </c>
      <c r="D59" s="248" t="s">
        <v>110</v>
      </c>
      <c r="E59" s="249" t="s">
        <v>111</v>
      </c>
      <c r="F59" s="8"/>
      <c r="G59" s="250"/>
      <c r="H59" s="8"/>
      <c r="I59" s="251">
        <v>56</v>
      </c>
      <c r="J59" s="252">
        <f t="shared" si="10"/>
        <v>0</v>
      </c>
      <c r="K59" s="253">
        <v>14</v>
      </c>
      <c r="L59" s="254">
        <v>40</v>
      </c>
      <c r="M59" s="255">
        <f t="shared" si="11"/>
        <v>0</v>
      </c>
      <c r="N59" s="8"/>
      <c r="O59" s="256">
        <f t="shared" si="12"/>
        <v>0</v>
      </c>
    </row>
    <row r="60" spans="1:15" ht="15" customHeight="1">
      <c r="A60" s="9"/>
      <c r="B60" s="235">
        <v>39</v>
      </c>
      <c r="C60" s="261" t="s">
        <v>112</v>
      </c>
      <c r="D60" s="91" t="s">
        <v>113</v>
      </c>
      <c r="E60" s="92" t="s">
        <v>114</v>
      </c>
      <c r="F60" s="8"/>
      <c r="G60" s="93"/>
      <c r="H60" s="8"/>
      <c r="I60" s="258">
        <v>76</v>
      </c>
      <c r="J60" s="77">
        <f t="shared" si="10"/>
        <v>0</v>
      </c>
      <c r="K60" s="78">
        <v>21</v>
      </c>
      <c r="L60" s="79">
        <v>50</v>
      </c>
      <c r="M60" s="259">
        <f t="shared" si="11"/>
        <v>0</v>
      </c>
      <c r="N60" s="8"/>
      <c r="O60" s="260">
        <f t="shared" si="12"/>
        <v>0</v>
      </c>
    </row>
    <row r="61" spans="1:26" ht="15" customHeight="1">
      <c r="A61" s="9"/>
      <c r="B61" s="246">
        <v>40</v>
      </c>
      <c r="C61" s="262" t="s">
        <v>115</v>
      </c>
      <c r="D61" s="248" t="s">
        <v>116</v>
      </c>
      <c r="E61" s="249" t="s">
        <v>117</v>
      </c>
      <c r="F61" s="8"/>
      <c r="G61" s="250"/>
      <c r="H61" s="8"/>
      <c r="I61" s="251">
        <v>76</v>
      </c>
      <c r="J61" s="252">
        <f t="shared" si="10"/>
        <v>0</v>
      </c>
      <c r="K61" s="253">
        <v>21</v>
      </c>
      <c r="L61" s="254">
        <v>70</v>
      </c>
      <c r="M61" s="255">
        <f t="shared" si="11"/>
        <v>0</v>
      </c>
      <c r="N61" s="8"/>
      <c r="O61" s="256">
        <f t="shared" si="12"/>
        <v>0</v>
      </c>
      <c r="Z61"/>
    </row>
    <row r="62" spans="1:15" ht="15" customHeight="1">
      <c r="A62" s="9"/>
      <c r="B62" s="235">
        <v>41</v>
      </c>
      <c r="C62" s="261" t="s">
        <v>118</v>
      </c>
      <c r="D62" s="91" t="s">
        <v>119</v>
      </c>
      <c r="E62" s="92" t="s">
        <v>120</v>
      </c>
      <c r="F62" s="81"/>
      <c r="G62" s="93"/>
      <c r="H62" s="81"/>
      <c r="I62" s="258">
        <v>125</v>
      </c>
      <c r="J62" s="77">
        <f t="shared" si="10"/>
        <v>0</v>
      </c>
      <c r="K62" s="78">
        <v>32</v>
      </c>
      <c r="L62" s="79">
        <v>70</v>
      </c>
      <c r="M62" s="80">
        <f t="shared" si="11"/>
        <v>0</v>
      </c>
      <c r="N62" s="81"/>
      <c r="O62" s="260">
        <f t="shared" si="12"/>
        <v>0</v>
      </c>
    </row>
    <row r="63" spans="1:15" ht="15" customHeight="1">
      <c r="A63" s="9"/>
      <c r="B63" s="246">
        <v>42</v>
      </c>
      <c r="C63" s="262" t="s">
        <v>121</v>
      </c>
      <c r="D63" s="248" t="s">
        <v>122</v>
      </c>
      <c r="E63" s="249" t="s">
        <v>123</v>
      </c>
      <c r="F63" s="8"/>
      <c r="G63" s="250"/>
      <c r="H63" s="8"/>
      <c r="I63" s="251">
        <v>46</v>
      </c>
      <c r="J63" s="252">
        <f t="shared" si="10"/>
        <v>0</v>
      </c>
      <c r="K63" s="253">
        <v>11.5</v>
      </c>
      <c r="L63" s="254">
        <v>70</v>
      </c>
      <c r="M63" s="255">
        <f t="shared" si="11"/>
        <v>0</v>
      </c>
      <c r="N63" s="8"/>
      <c r="O63" s="256">
        <f t="shared" si="12"/>
        <v>0</v>
      </c>
    </row>
    <row r="64" spans="1:15" ht="15" customHeight="1">
      <c r="A64" s="9"/>
      <c r="B64" s="235">
        <v>43</v>
      </c>
      <c r="C64" s="261" t="s">
        <v>124</v>
      </c>
      <c r="D64" s="91" t="s">
        <v>125</v>
      </c>
      <c r="E64" s="92" t="s">
        <v>126</v>
      </c>
      <c r="F64" s="8"/>
      <c r="G64" s="93"/>
      <c r="H64" s="8"/>
      <c r="I64" s="258">
        <v>194</v>
      </c>
      <c r="J64" s="77">
        <f t="shared" si="10"/>
        <v>0</v>
      </c>
      <c r="K64" s="78">
        <v>65</v>
      </c>
      <c r="L64" s="79">
        <v>75</v>
      </c>
      <c r="M64" s="259">
        <f t="shared" si="11"/>
        <v>0</v>
      </c>
      <c r="N64" s="8"/>
      <c r="O64" s="260">
        <f t="shared" si="12"/>
        <v>0</v>
      </c>
    </row>
    <row r="65" spans="1:15" ht="15" customHeight="1">
      <c r="A65" s="9"/>
      <c r="B65" s="246">
        <v>44</v>
      </c>
      <c r="C65" s="262" t="s">
        <v>127</v>
      </c>
      <c r="D65" s="248" t="s">
        <v>128</v>
      </c>
      <c r="E65" s="249" t="s">
        <v>129</v>
      </c>
      <c r="F65" s="8"/>
      <c r="G65" s="263"/>
      <c r="H65" s="264"/>
      <c r="I65" s="265">
        <v>114</v>
      </c>
      <c r="J65" s="266">
        <f t="shared" si="10"/>
        <v>0</v>
      </c>
      <c r="K65" s="267">
        <v>33</v>
      </c>
      <c r="L65" s="254">
        <v>65</v>
      </c>
      <c r="M65" s="255">
        <f t="shared" si="11"/>
        <v>0</v>
      </c>
      <c r="N65" s="8"/>
      <c r="O65" s="256">
        <f t="shared" si="12"/>
        <v>0</v>
      </c>
    </row>
    <row r="66" spans="1:15" ht="15" customHeight="1">
      <c r="A66" s="9"/>
      <c r="B66" s="235">
        <v>45</v>
      </c>
      <c r="C66" s="261" t="s">
        <v>130</v>
      </c>
      <c r="D66" s="91" t="s">
        <v>131</v>
      </c>
      <c r="E66" s="92" t="s">
        <v>132</v>
      </c>
      <c r="F66" s="8"/>
      <c r="G66" s="268"/>
      <c r="H66" s="269"/>
      <c r="I66" s="270">
        <v>69</v>
      </c>
      <c r="J66" s="271">
        <f t="shared" si="10"/>
        <v>0</v>
      </c>
      <c r="K66" s="272">
        <v>20</v>
      </c>
      <c r="L66" s="273">
        <v>55</v>
      </c>
      <c r="M66" s="274">
        <f t="shared" si="11"/>
        <v>0</v>
      </c>
      <c r="N66" s="8"/>
      <c r="O66" s="260">
        <f t="shared" si="12"/>
        <v>0</v>
      </c>
    </row>
    <row r="67" spans="1:76" ht="15" customHeight="1">
      <c r="A67" s="9"/>
      <c r="B67" s="246">
        <v>46</v>
      </c>
      <c r="C67" s="247" t="s">
        <v>133</v>
      </c>
      <c r="D67" s="248" t="s">
        <v>134</v>
      </c>
      <c r="E67" s="249" t="s">
        <v>135</v>
      </c>
      <c r="F67" s="8"/>
      <c r="G67" s="250"/>
      <c r="H67" s="8"/>
      <c r="I67" s="251">
        <v>543</v>
      </c>
      <c r="J67" s="252">
        <f t="shared" si="10"/>
        <v>0</v>
      </c>
      <c r="K67" s="253">
        <v>131.5</v>
      </c>
      <c r="L67" s="254">
        <v>185</v>
      </c>
      <c r="M67" s="255">
        <f t="shared" si="11"/>
        <v>0</v>
      </c>
      <c r="N67" s="8"/>
      <c r="O67" s="256">
        <f t="shared" si="12"/>
        <v>0</v>
      </c>
      <c r="BX67" s="3"/>
    </row>
    <row r="68" spans="1:15" ht="15" customHeight="1">
      <c r="A68" s="9"/>
      <c r="B68" s="235">
        <v>47</v>
      </c>
      <c r="C68" s="72" t="s">
        <v>136</v>
      </c>
      <c r="D68" s="91" t="s">
        <v>137</v>
      </c>
      <c r="E68" s="92" t="s">
        <v>138</v>
      </c>
      <c r="F68" s="8"/>
      <c r="G68" s="93"/>
      <c r="H68" s="8"/>
      <c r="I68" s="258">
        <v>543</v>
      </c>
      <c r="J68" s="77">
        <f t="shared" si="10"/>
        <v>0</v>
      </c>
      <c r="K68" s="78">
        <v>131.5</v>
      </c>
      <c r="L68" s="79">
        <v>250</v>
      </c>
      <c r="M68" s="259">
        <f t="shared" si="11"/>
        <v>0</v>
      </c>
      <c r="N68" s="8"/>
      <c r="O68" s="260">
        <f t="shared" si="12"/>
        <v>0</v>
      </c>
    </row>
    <row r="69" spans="1:26" ht="15" customHeight="1">
      <c r="A69" s="9"/>
      <c r="B69" s="246">
        <v>48</v>
      </c>
      <c r="C69" s="262" t="s">
        <v>139</v>
      </c>
      <c r="D69" s="248" t="s">
        <v>131</v>
      </c>
      <c r="E69" s="249" t="s">
        <v>140</v>
      </c>
      <c r="F69" s="8"/>
      <c r="G69" s="250"/>
      <c r="H69" s="8"/>
      <c r="I69" s="251">
        <v>259</v>
      </c>
      <c r="J69" s="252">
        <f t="shared" si="10"/>
        <v>0</v>
      </c>
      <c r="K69" s="253">
        <v>75</v>
      </c>
      <c r="L69" s="275">
        <v>185</v>
      </c>
      <c r="M69" s="276">
        <f t="shared" si="11"/>
        <v>0</v>
      </c>
      <c r="N69" s="8"/>
      <c r="O69" s="277">
        <f t="shared" si="12"/>
        <v>0</v>
      </c>
      <c r="V69" s="81"/>
      <c r="X69" s="81"/>
      <c r="Z69" s="81"/>
    </row>
    <row r="70" spans="1:15" ht="15" customHeight="1">
      <c r="A70" s="9"/>
      <c r="B70" s="235">
        <v>49</v>
      </c>
      <c r="C70" s="278" t="s">
        <v>141</v>
      </c>
      <c r="D70" s="279" t="s">
        <v>142</v>
      </c>
      <c r="E70" s="280" t="s">
        <v>143</v>
      </c>
      <c r="F70" s="8"/>
      <c r="G70" s="207"/>
      <c r="H70" s="8"/>
      <c r="I70" s="281">
        <v>80</v>
      </c>
      <c r="J70" s="147">
        <f t="shared" si="10"/>
        <v>0</v>
      </c>
      <c r="K70" s="148">
        <v>22</v>
      </c>
      <c r="L70" s="149">
        <v>55</v>
      </c>
      <c r="M70" s="282">
        <f t="shared" si="11"/>
        <v>0</v>
      </c>
      <c r="N70" s="8"/>
      <c r="O70" s="260">
        <f t="shared" si="12"/>
        <v>0</v>
      </c>
    </row>
    <row r="71" spans="1:25" ht="15" customHeight="1">
      <c r="A71" s="9"/>
      <c r="B71" s="246">
        <v>50</v>
      </c>
      <c r="C71" s="283" t="s">
        <v>144</v>
      </c>
      <c r="D71" s="284" t="s">
        <v>145</v>
      </c>
      <c r="E71" s="285" t="s">
        <v>146</v>
      </c>
      <c r="F71" s="8"/>
      <c r="G71" s="286"/>
      <c r="H71" s="8"/>
      <c r="I71" s="287">
        <v>244</v>
      </c>
      <c r="J71" s="288">
        <f t="shared" si="10"/>
        <v>0</v>
      </c>
      <c r="K71" s="289">
        <v>66</v>
      </c>
      <c r="L71" s="149">
        <v>55</v>
      </c>
      <c r="M71" s="282">
        <f t="shared" si="11"/>
        <v>0</v>
      </c>
      <c r="N71" s="8"/>
      <c r="O71" s="256">
        <f t="shared" si="12"/>
        <v>0</v>
      </c>
      <c r="W71" s="81"/>
      <c r="Y71" s="81"/>
    </row>
    <row r="72" spans="1:28" ht="15" customHeight="1">
      <c r="A72" s="9"/>
      <c r="B72" s="235">
        <v>51</v>
      </c>
      <c r="C72" s="261" t="s">
        <v>147</v>
      </c>
      <c r="D72" s="91" t="s">
        <v>148</v>
      </c>
      <c r="E72" s="92" t="s">
        <v>123</v>
      </c>
      <c r="F72" s="8"/>
      <c r="G72" s="93"/>
      <c r="H72" s="8"/>
      <c r="I72" s="258">
        <v>53</v>
      </c>
      <c r="J72" s="77">
        <f t="shared" si="10"/>
        <v>0</v>
      </c>
      <c r="K72" s="78">
        <v>14</v>
      </c>
      <c r="L72" s="275">
        <v>185</v>
      </c>
      <c r="M72" s="276">
        <f t="shared" si="11"/>
        <v>0</v>
      </c>
      <c r="N72" s="8"/>
      <c r="O72" s="290">
        <f t="shared" si="12"/>
        <v>0</v>
      </c>
      <c r="AA72" s="81"/>
      <c r="AB72" s="81"/>
    </row>
    <row r="73" spans="1:15" ht="15" customHeight="1">
      <c r="A73" s="9"/>
      <c r="B73" s="246">
        <v>52</v>
      </c>
      <c r="C73" s="283" t="s">
        <v>149</v>
      </c>
      <c r="D73" s="284" t="s">
        <v>150</v>
      </c>
      <c r="E73" s="285" t="s">
        <v>120</v>
      </c>
      <c r="F73" s="8"/>
      <c r="G73" s="286"/>
      <c r="H73" s="8"/>
      <c r="I73" s="287">
        <v>142</v>
      </c>
      <c r="J73" s="288">
        <f t="shared" si="10"/>
        <v>0</v>
      </c>
      <c r="K73" s="289">
        <v>37.5</v>
      </c>
      <c r="L73" s="149">
        <v>55</v>
      </c>
      <c r="M73" s="282">
        <f t="shared" si="11"/>
        <v>0</v>
      </c>
      <c r="N73" s="8"/>
      <c r="O73" s="256">
        <f t="shared" si="12"/>
        <v>0</v>
      </c>
    </row>
    <row r="74" spans="1:15" ht="15" customHeight="1">
      <c r="A74" s="9"/>
      <c r="B74" s="235">
        <v>53</v>
      </c>
      <c r="C74" s="72" t="s">
        <v>151</v>
      </c>
      <c r="D74" s="257" t="s">
        <v>152</v>
      </c>
      <c r="E74" s="74" t="s">
        <v>92</v>
      </c>
      <c r="F74" s="8"/>
      <c r="G74" s="93"/>
      <c r="H74" s="8"/>
      <c r="I74" s="258">
        <v>364</v>
      </c>
      <c r="J74" s="77">
        <f t="shared" si="10"/>
        <v>0</v>
      </c>
      <c r="K74" s="78">
        <v>88</v>
      </c>
      <c r="L74" s="275">
        <v>185</v>
      </c>
      <c r="M74" s="276">
        <f t="shared" si="11"/>
        <v>0</v>
      </c>
      <c r="N74" s="8"/>
      <c r="O74" s="290">
        <f t="shared" si="12"/>
        <v>0</v>
      </c>
    </row>
    <row r="75" spans="1:15" ht="15" customHeight="1">
      <c r="A75" s="9"/>
      <c r="B75" s="246">
        <v>54</v>
      </c>
      <c r="C75" s="291" t="s">
        <v>153</v>
      </c>
      <c r="D75" s="292" t="s">
        <v>154</v>
      </c>
      <c r="E75" s="293" t="s">
        <v>155</v>
      </c>
      <c r="F75" s="8"/>
      <c r="G75" s="286"/>
      <c r="H75" s="8"/>
      <c r="I75" s="287">
        <v>115</v>
      </c>
      <c r="J75" s="288">
        <f t="shared" si="10"/>
        <v>0</v>
      </c>
      <c r="K75" s="289">
        <v>33.5</v>
      </c>
      <c r="L75" s="149">
        <v>55</v>
      </c>
      <c r="M75" s="282">
        <f t="shared" si="11"/>
        <v>0</v>
      </c>
      <c r="N75" s="8"/>
      <c r="O75" s="256">
        <f t="shared" si="12"/>
        <v>0</v>
      </c>
    </row>
    <row r="76" spans="1:15" ht="15" customHeight="1">
      <c r="A76" s="9"/>
      <c r="B76" s="235">
        <v>55</v>
      </c>
      <c r="C76" s="72" t="s">
        <v>156</v>
      </c>
      <c r="D76" s="257" t="s">
        <v>157</v>
      </c>
      <c r="E76" s="74" t="s">
        <v>117</v>
      </c>
      <c r="F76" s="8"/>
      <c r="G76" s="93"/>
      <c r="H76" s="8"/>
      <c r="I76" s="258">
        <v>143</v>
      </c>
      <c r="J76" s="77">
        <f t="shared" si="10"/>
        <v>0</v>
      </c>
      <c r="K76" s="78">
        <v>45</v>
      </c>
      <c r="L76" s="275">
        <v>185</v>
      </c>
      <c r="M76" s="276">
        <f t="shared" si="11"/>
        <v>0</v>
      </c>
      <c r="N76" s="8"/>
      <c r="O76" s="290">
        <f t="shared" si="12"/>
        <v>0</v>
      </c>
    </row>
    <row r="77" spans="1:27" ht="15" customHeight="1">
      <c r="A77" s="9"/>
      <c r="B77" s="246">
        <v>56</v>
      </c>
      <c r="C77" s="283" t="s">
        <v>158</v>
      </c>
      <c r="D77" s="284" t="s">
        <v>159</v>
      </c>
      <c r="E77" s="285" t="s">
        <v>117</v>
      </c>
      <c r="F77" s="8"/>
      <c r="G77" s="286"/>
      <c r="H77" s="8"/>
      <c r="I77" s="287">
        <v>81</v>
      </c>
      <c r="J77" s="288">
        <f t="shared" si="10"/>
        <v>0</v>
      </c>
      <c r="K77" s="289">
        <v>23.5</v>
      </c>
      <c r="L77" s="149">
        <v>55</v>
      </c>
      <c r="M77" s="282">
        <f t="shared" si="11"/>
        <v>0</v>
      </c>
      <c r="N77" s="8"/>
      <c r="O77" s="294">
        <f t="shared" si="12"/>
        <v>0</v>
      </c>
      <c r="U77" s="81"/>
      <c r="AA77" s="81"/>
    </row>
    <row r="78" spans="2:40" s="9" customFormat="1" ht="8.25" customHeight="1">
      <c r="B78" s="295"/>
      <c r="C78" s="296"/>
      <c r="D78" s="297"/>
      <c r="E78" s="298"/>
      <c r="F78" s="81"/>
      <c r="G78" s="299"/>
      <c r="H78" s="81"/>
      <c r="I78" s="300"/>
      <c r="J78" s="301"/>
      <c r="K78" s="301"/>
      <c r="L78" s="302"/>
      <c r="M78" s="303"/>
      <c r="N78" s="81"/>
      <c r="O78" s="301"/>
      <c r="P78" s="81"/>
      <c r="Q78" s="81"/>
      <c r="R78" s="81"/>
      <c r="S78" s="81"/>
      <c r="T78" s="81"/>
      <c r="U78" s="8"/>
      <c r="V78" s="8"/>
      <c r="W78" s="8"/>
      <c r="X78" s="8"/>
      <c r="Y78" s="8"/>
      <c r="Z78" s="8"/>
      <c r="AA78" s="8"/>
      <c r="AB78" s="8"/>
      <c r="AC78" s="81"/>
      <c r="AD78" s="81"/>
      <c r="AE78" s="81"/>
      <c r="AF78" s="81"/>
      <c r="AG78" s="106"/>
      <c r="AH78" s="106"/>
      <c r="AI78" s="106"/>
      <c r="AJ78" s="106"/>
      <c r="AK78" s="106"/>
      <c r="AL78" s="106"/>
      <c r="AM78" s="106"/>
      <c r="AN78" s="106"/>
    </row>
    <row r="79" spans="1:15" ht="15" customHeight="1">
      <c r="A79" s="9"/>
      <c r="B79" s="71">
        <v>57</v>
      </c>
      <c r="C79" s="261" t="s">
        <v>160</v>
      </c>
      <c r="D79" s="91" t="s">
        <v>161</v>
      </c>
      <c r="E79" s="74" t="s">
        <v>162</v>
      </c>
      <c r="F79" s="304"/>
      <c r="G79" s="305"/>
      <c r="H79" s="304"/>
      <c r="I79" s="76">
        <v>62</v>
      </c>
      <c r="J79" s="77">
        <f aca="true" t="shared" si="13" ref="J79:J87">G79*I79</f>
        <v>0</v>
      </c>
      <c r="K79" s="78">
        <v>12.5</v>
      </c>
      <c r="L79" s="79">
        <v>310</v>
      </c>
      <c r="M79" s="259">
        <f aca="true" t="shared" si="14" ref="M79:M82">L79*G79</f>
        <v>0</v>
      </c>
      <c r="N79" s="304"/>
      <c r="O79" s="77">
        <f aca="true" t="shared" si="15" ref="O79:O87">G79*K79</f>
        <v>0</v>
      </c>
    </row>
    <row r="80" spans="1:15" ht="15" customHeight="1">
      <c r="A80" s="9"/>
      <c r="B80" s="71">
        <v>58</v>
      </c>
      <c r="C80" s="306" t="s">
        <v>163</v>
      </c>
      <c r="D80" s="307" t="s">
        <v>164</v>
      </c>
      <c r="E80" s="308" t="s">
        <v>162</v>
      </c>
      <c r="F80" s="304"/>
      <c r="G80" s="309"/>
      <c r="H80" s="304"/>
      <c r="I80" s="310">
        <v>62</v>
      </c>
      <c r="J80" s="223">
        <f t="shared" si="13"/>
        <v>0</v>
      </c>
      <c r="K80" s="224">
        <v>12.5</v>
      </c>
      <c r="L80" s="225">
        <v>310</v>
      </c>
      <c r="M80" s="226">
        <f t="shared" si="14"/>
        <v>0</v>
      </c>
      <c r="N80" s="304"/>
      <c r="O80" s="223">
        <f t="shared" si="15"/>
        <v>0</v>
      </c>
    </row>
    <row r="81" spans="1:15" ht="15" customHeight="1">
      <c r="A81" s="9"/>
      <c r="B81" s="71">
        <v>59</v>
      </c>
      <c r="C81" s="104" t="s">
        <v>165</v>
      </c>
      <c r="D81" s="91" t="s">
        <v>166</v>
      </c>
      <c r="E81" s="74" t="s">
        <v>167</v>
      </c>
      <c r="F81" s="304"/>
      <c r="G81" s="305"/>
      <c r="H81" s="304"/>
      <c r="I81" s="76">
        <v>38</v>
      </c>
      <c r="J81" s="77">
        <f t="shared" si="13"/>
        <v>0</v>
      </c>
      <c r="K81" s="78">
        <v>7.5</v>
      </c>
      <c r="L81" s="79">
        <v>200</v>
      </c>
      <c r="M81" s="259">
        <f t="shared" si="14"/>
        <v>0</v>
      </c>
      <c r="N81" s="304"/>
      <c r="O81" s="77">
        <f t="shared" si="15"/>
        <v>0</v>
      </c>
    </row>
    <row r="82" spans="1:15" ht="15" customHeight="1">
      <c r="A82" s="9"/>
      <c r="B82" s="71">
        <v>60</v>
      </c>
      <c r="C82" s="306" t="s">
        <v>168</v>
      </c>
      <c r="D82" s="307" t="s">
        <v>169</v>
      </c>
      <c r="E82" s="308" t="s">
        <v>170</v>
      </c>
      <c r="F82" s="304"/>
      <c r="G82" s="309"/>
      <c r="H82" s="304"/>
      <c r="I82" s="310">
        <v>57</v>
      </c>
      <c r="J82" s="223">
        <f t="shared" si="13"/>
        <v>0</v>
      </c>
      <c r="K82" s="224">
        <v>11.6</v>
      </c>
      <c r="L82" s="225">
        <v>105</v>
      </c>
      <c r="M82" s="226">
        <f t="shared" si="14"/>
        <v>0</v>
      </c>
      <c r="N82" s="304"/>
      <c r="O82" s="223">
        <f t="shared" si="15"/>
        <v>0</v>
      </c>
    </row>
    <row r="83" spans="1:15" ht="15" customHeight="1" hidden="1">
      <c r="A83" s="9"/>
      <c r="B83" s="71">
        <v>61</v>
      </c>
      <c r="C83" s="104" t="s">
        <v>171</v>
      </c>
      <c r="D83" s="91" t="s">
        <v>172</v>
      </c>
      <c r="E83" s="74" t="s">
        <v>173</v>
      </c>
      <c r="F83" s="304"/>
      <c r="G83" s="305"/>
      <c r="H83" s="304"/>
      <c r="I83" s="76">
        <v>45</v>
      </c>
      <c r="J83" s="77">
        <f t="shared" si="13"/>
        <v>0</v>
      </c>
      <c r="K83" s="78">
        <v>7.5</v>
      </c>
      <c r="L83" s="79"/>
      <c r="M83" s="259"/>
      <c r="N83" s="304"/>
      <c r="O83" s="77">
        <f t="shared" si="15"/>
        <v>0</v>
      </c>
    </row>
    <row r="84" spans="1:45" ht="15" customHeight="1">
      <c r="A84" s="9"/>
      <c r="B84" s="71">
        <v>61</v>
      </c>
      <c r="C84" s="311" t="s">
        <v>174</v>
      </c>
      <c r="D84" s="312" t="s">
        <v>175</v>
      </c>
      <c r="E84" s="313" t="s">
        <v>21</v>
      </c>
      <c r="F84" s="304"/>
      <c r="G84" s="314"/>
      <c r="H84" s="304"/>
      <c r="I84" s="315">
        <v>50</v>
      </c>
      <c r="J84" s="316">
        <f t="shared" si="13"/>
        <v>0</v>
      </c>
      <c r="K84" s="317">
        <v>10</v>
      </c>
      <c r="L84" s="225">
        <v>215</v>
      </c>
      <c r="M84" s="226">
        <f aca="true" t="shared" si="16" ref="M84:M86">L84*G84</f>
        <v>0</v>
      </c>
      <c r="N84" s="304"/>
      <c r="O84" s="316">
        <f t="shared" si="15"/>
        <v>0</v>
      </c>
      <c r="AS84" s="318"/>
    </row>
    <row r="85" spans="1:45" ht="15" customHeight="1">
      <c r="A85" s="9"/>
      <c r="B85" s="71">
        <v>62</v>
      </c>
      <c r="C85" s="138" t="s">
        <v>176</v>
      </c>
      <c r="D85" s="96" t="s">
        <v>177</v>
      </c>
      <c r="E85" s="319" t="s">
        <v>178</v>
      </c>
      <c r="F85" s="304"/>
      <c r="G85" s="320"/>
      <c r="H85" s="304"/>
      <c r="I85" s="321">
        <v>19</v>
      </c>
      <c r="J85" s="100">
        <f t="shared" si="13"/>
        <v>0</v>
      </c>
      <c r="K85" s="101">
        <v>3.8</v>
      </c>
      <c r="L85" s="79">
        <v>210</v>
      </c>
      <c r="M85" s="259">
        <f t="shared" si="16"/>
        <v>0</v>
      </c>
      <c r="N85" s="304"/>
      <c r="O85" s="100">
        <f t="shared" si="15"/>
        <v>0</v>
      </c>
      <c r="Z85"/>
      <c r="AS85" s="9"/>
    </row>
    <row r="86" spans="1:24" ht="15" customHeight="1">
      <c r="A86" s="9"/>
      <c r="B86" s="71">
        <v>63</v>
      </c>
      <c r="C86" s="311" t="s">
        <v>179</v>
      </c>
      <c r="D86" s="312" t="s">
        <v>166</v>
      </c>
      <c r="E86" s="313" t="s">
        <v>180</v>
      </c>
      <c r="F86" s="304"/>
      <c r="G86" s="314"/>
      <c r="H86" s="304"/>
      <c r="I86" s="315">
        <v>45</v>
      </c>
      <c r="J86" s="316">
        <f t="shared" si="13"/>
        <v>0</v>
      </c>
      <c r="K86" s="317">
        <v>8.8</v>
      </c>
      <c r="L86" s="225">
        <v>170</v>
      </c>
      <c r="M86" s="226">
        <f t="shared" si="16"/>
        <v>0</v>
      </c>
      <c r="N86" s="304"/>
      <c r="O86" s="316">
        <f t="shared" si="15"/>
        <v>0</v>
      </c>
      <c r="V86"/>
      <c r="X86"/>
    </row>
    <row r="87" spans="1:26" ht="15" customHeight="1">
      <c r="A87" s="9"/>
      <c r="B87" s="71">
        <v>64</v>
      </c>
      <c r="C87" s="138" t="s">
        <v>181</v>
      </c>
      <c r="D87" s="96" t="s">
        <v>182</v>
      </c>
      <c r="E87" s="319" t="s">
        <v>183</v>
      </c>
      <c r="F87" s="304"/>
      <c r="G87" s="320"/>
      <c r="H87" s="304"/>
      <c r="I87" s="321">
        <v>36</v>
      </c>
      <c r="J87" s="100">
        <f t="shared" si="13"/>
        <v>0</v>
      </c>
      <c r="K87" s="101">
        <v>7.3</v>
      </c>
      <c r="L87" s="79"/>
      <c r="M87" s="259"/>
      <c r="N87" s="304"/>
      <c r="O87" s="100">
        <f t="shared" si="15"/>
        <v>0</v>
      </c>
      <c r="W87"/>
      <c r="Y87"/>
      <c r="Z87" s="322"/>
    </row>
    <row r="88" spans="1:26" ht="8.25" customHeight="1">
      <c r="A88" s="9"/>
      <c r="B88" s="323"/>
      <c r="C88" s="324"/>
      <c r="D88" s="325"/>
      <c r="E88" s="326"/>
      <c r="F88" s="8"/>
      <c r="G88" s="212"/>
      <c r="H88" s="8"/>
      <c r="I88" s="327"/>
      <c r="J88" s="328"/>
      <c r="K88" s="329"/>
      <c r="L88" s="330"/>
      <c r="M88" s="331"/>
      <c r="N88" s="8"/>
      <c r="O88" s="77"/>
      <c r="X88" s="322"/>
      <c r="Z88" s="322"/>
    </row>
    <row r="89" spans="1:28" ht="15" customHeight="1">
      <c r="A89" s="9"/>
      <c r="B89" s="71">
        <v>65</v>
      </c>
      <c r="C89" s="332" t="s">
        <v>184</v>
      </c>
      <c r="D89" s="333" t="s">
        <v>185</v>
      </c>
      <c r="E89" s="333"/>
      <c r="F89" s="8"/>
      <c r="G89" s="334"/>
      <c r="H89" s="227"/>
      <c r="I89" s="315">
        <v>3088</v>
      </c>
      <c r="J89" s="77">
        <f aca="true" t="shared" si="17" ref="J89:J94">G89*I89</f>
        <v>0</v>
      </c>
      <c r="K89" s="78">
        <v>529.1</v>
      </c>
      <c r="L89" s="79"/>
      <c r="M89" s="259"/>
      <c r="N89" s="8"/>
      <c r="O89" s="77">
        <f aca="true" t="shared" si="18" ref="O89:O94">G89*K89</f>
        <v>0</v>
      </c>
      <c r="V89" s="322"/>
      <c r="W89" s="322"/>
      <c r="X89" s="322"/>
      <c r="Y89" s="322"/>
      <c r="Z89" s="322"/>
      <c r="AA89"/>
      <c r="AB89"/>
    </row>
    <row r="90" spans="1:28" ht="15" customHeight="1">
      <c r="A90" s="9"/>
      <c r="B90" s="71">
        <v>66</v>
      </c>
      <c r="C90" s="335" t="s">
        <v>186</v>
      </c>
      <c r="D90" s="333"/>
      <c r="E90" s="333"/>
      <c r="F90" s="8"/>
      <c r="G90" s="98"/>
      <c r="H90" s="227"/>
      <c r="I90" s="321">
        <v>2634</v>
      </c>
      <c r="J90" s="100">
        <f t="shared" si="17"/>
        <v>0</v>
      </c>
      <c r="K90" s="101">
        <v>668.5</v>
      </c>
      <c r="L90" s="79"/>
      <c r="M90" s="259"/>
      <c r="N90" s="8"/>
      <c r="O90" s="100">
        <f t="shared" si="18"/>
        <v>0</v>
      </c>
      <c r="V90" s="322"/>
      <c r="W90" s="322"/>
      <c r="X90" s="322"/>
      <c r="Y90" s="322"/>
      <c r="Z90" s="322"/>
      <c r="AA90" s="336"/>
      <c r="AB90" s="336"/>
    </row>
    <row r="91" spans="1:28" ht="15" customHeight="1">
      <c r="A91" s="9"/>
      <c r="B91" s="71">
        <v>67</v>
      </c>
      <c r="C91" s="332" t="s">
        <v>187</v>
      </c>
      <c r="D91" s="333"/>
      <c r="E91" s="333"/>
      <c r="F91" s="8"/>
      <c r="G91" s="337"/>
      <c r="H91" s="227"/>
      <c r="I91" s="315">
        <v>1743</v>
      </c>
      <c r="J91" s="77">
        <f t="shared" si="17"/>
        <v>0</v>
      </c>
      <c r="K91" s="78">
        <v>370.1</v>
      </c>
      <c r="L91" s="79"/>
      <c r="M91" s="259"/>
      <c r="N91" s="8"/>
      <c r="O91" s="77">
        <f t="shared" si="18"/>
        <v>0</v>
      </c>
      <c r="V91" s="322"/>
      <c r="W91" s="322"/>
      <c r="X91" s="322"/>
      <c r="Y91" s="322"/>
      <c r="Z91" s="322"/>
      <c r="AA91" s="336"/>
      <c r="AB91" s="336"/>
    </row>
    <row r="92" spans="1:28" ht="15" customHeight="1">
      <c r="A92" s="9"/>
      <c r="B92" s="71">
        <v>68</v>
      </c>
      <c r="C92" s="335" t="s">
        <v>188</v>
      </c>
      <c r="D92" s="333"/>
      <c r="E92" s="333"/>
      <c r="F92" s="8"/>
      <c r="G92" s="98"/>
      <c r="H92" s="227"/>
      <c r="I92" s="321">
        <v>1546</v>
      </c>
      <c r="J92" s="100">
        <f t="shared" si="17"/>
        <v>0</v>
      </c>
      <c r="K92" s="101">
        <v>392.4</v>
      </c>
      <c r="L92" s="79"/>
      <c r="M92" s="259"/>
      <c r="N92" s="8"/>
      <c r="O92" s="100">
        <f t="shared" si="18"/>
        <v>0</v>
      </c>
      <c r="V92" s="322"/>
      <c r="W92" s="322"/>
      <c r="X92" s="322"/>
      <c r="Y92" s="322"/>
      <c r="Z92" s="322"/>
      <c r="AA92" s="336"/>
      <c r="AB92" s="336"/>
    </row>
    <row r="93" spans="1:28" ht="15" customHeight="1">
      <c r="A93" s="9"/>
      <c r="B93" s="71">
        <v>69</v>
      </c>
      <c r="C93" s="332" t="s">
        <v>189</v>
      </c>
      <c r="D93" s="333"/>
      <c r="E93" s="333"/>
      <c r="F93" s="8"/>
      <c r="G93" s="337"/>
      <c r="H93" s="227"/>
      <c r="I93" s="315">
        <v>567</v>
      </c>
      <c r="J93" s="77">
        <f t="shared" si="17"/>
        <v>0</v>
      </c>
      <c r="K93" s="78">
        <v>112.1</v>
      </c>
      <c r="L93" s="79"/>
      <c r="M93" s="259"/>
      <c r="N93" s="8"/>
      <c r="O93" s="77">
        <f t="shared" si="18"/>
        <v>0</v>
      </c>
      <c r="V93" s="322"/>
      <c r="W93" s="322"/>
      <c r="X93" s="322"/>
      <c r="Y93" s="322"/>
      <c r="Z93" s="322"/>
      <c r="AA93" s="336"/>
      <c r="AB93" s="336"/>
    </row>
    <row r="94" spans="1:28" ht="15" customHeight="1">
      <c r="A94" s="9"/>
      <c r="B94" s="71">
        <v>70</v>
      </c>
      <c r="C94" s="335" t="s">
        <v>190</v>
      </c>
      <c r="D94" s="333"/>
      <c r="E94" s="333"/>
      <c r="F94" s="8"/>
      <c r="G94" s="338"/>
      <c r="H94" s="227"/>
      <c r="I94" s="321">
        <v>511</v>
      </c>
      <c r="J94" s="100">
        <f t="shared" si="17"/>
        <v>0</v>
      </c>
      <c r="K94" s="101">
        <v>121.3</v>
      </c>
      <c r="L94" s="79"/>
      <c r="M94" s="259"/>
      <c r="N94" s="8"/>
      <c r="O94" s="100">
        <f t="shared" si="18"/>
        <v>0</v>
      </c>
      <c r="U94"/>
      <c r="V94" s="322"/>
      <c r="W94" s="322"/>
      <c r="X94" s="322"/>
      <c r="Y94" s="322"/>
      <c r="Z94" s="322"/>
      <c r="AA94" s="336"/>
      <c r="AB94" s="336"/>
    </row>
    <row r="95" spans="1:256" ht="8.25" customHeight="1">
      <c r="A95" s="8"/>
      <c r="B95" s="339"/>
      <c r="C95" s="8"/>
      <c r="D95" s="8"/>
      <c r="E95" s="8"/>
      <c r="F95" s="8"/>
      <c r="G95" s="233"/>
      <c r="H95" s="8"/>
      <c r="I95" s="234"/>
      <c r="J95" s="8"/>
      <c r="K95" s="8"/>
      <c r="L95" s="8"/>
      <c r="M95" s="8"/>
      <c r="N95" s="8"/>
      <c r="O95" s="8"/>
      <c r="P95"/>
      <c r="Q95"/>
      <c r="R95"/>
      <c r="S95"/>
      <c r="T95"/>
      <c r="U95" s="336"/>
      <c r="V95" s="322"/>
      <c r="W95" s="322"/>
      <c r="X95" s="322"/>
      <c r="Y95" s="322"/>
      <c r="Z95" s="322"/>
      <c r="AA95" s="336"/>
      <c r="AB95" s="336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6" s="336" customFormat="1" ht="15" customHeight="1">
      <c r="A96" s="322"/>
      <c r="B96" s="340">
        <v>71</v>
      </c>
      <c r="C96" s="341" t="s">
        <v>191</v>
      </c>
      <c r="D96" s="341"/>
      <c r="E96" s="342" t="s">
        <v>192</v>
      </c>
      <c r="F96" s="343"/>
      <c r="G96" s="344"/>
      <c r="H96" s="345"/>
      <c r="I96" s="346">
        <v>102</v>
      </c>
      <c r="J96" s="347">
        <f aca="true" t="shared" si="19" ref="J96:J122">G96*I96</f>
        <v>0</v>
      </c>
      <c r="K96" s="348">
        <v>22</v>
      </c>
      <c r="L96" s="349"/>
      <c r="M96" s="349"/>
      <c r="N96" s="343"/>
      <c r="O96" s="350">
        <f aca="true" t="shared" si="20" ref="O96:O122">G96*K96</f>
        <v>0</v>
      </c>
      <c r="V96" s="322"/>
      <c r="W96" s="322"/>
      <c r="X96" s="322"/>
      <c r="Y96" s="322"/>
      <c r="Z96" s="322"/>
    </row>
    <row r="97" spans="1:26" s="336" customFormat="1" ht="15" customHeight="1">
      <c r="A97" s="322"/>
      <c r="B97" s="351">
        <v>72</v>
      </c>
      <c r="C97" s="352" t="s">
        <v>193</v>
      </c>
      <c r="D97" s="352"/>
      <c r="E97" s="353" t="s">
        <v>192</v>
      </c>
      <c r="F97" s="343"/>
      <c r="G97" s="354"/>
      <c r="H97" s="345"/>
      <c r="I97" s="355">
        <v>136</v>
      </c>
      <c r="J97" s="356">
        <f t="shared" si="19"/>
        <v>0</v>
      </c>
      <c r="K97" s="357">
        <v>29.5</v>
      </c>
      <c r="L97" s="358"/>
      <c r="M97" s="358"/>
      <c r="N97" s="343"/>
      <c r="O97" s="359">
        <f t="shared" si="20"/>
        <v>0</v>
      </c>
      <c r="V97" s="322"/>
      <c r="W97" s="322"/>
      <c r="X97" s="322"/>
      <c r="Y97" s="322"/>
      <c r="Z97" s="322"/>
    </row>
    <row r="98" spans="1:26" s="336" customFormat="1" ht="15" customHeight="1">
      <c r="A98" s="322"/>
      <c r="B98" s="340">
        <v>79</v>
      </c>
      <c r="C98" s="360" t="s">
        <v>194</v>
      </c>
      <c r="D98" s="360"/>
      <c r="E98" s="361" t="s">
        <v>195</v>
      </c>
      <c r="F98" s="343"/>
      <c r="G98" s="362"/>
      <c r="H98" s="345"/>
      <c r="I98" s="363">
        <v>148</v>
      </c>
      <c r="J98" s="364">
        <f t="shared" si="19"/>
        <v>0</v>
      </c>
      <c r="K98" s="365">
        <v>32</v>
      </c>
      <c r="L98" s="366"/>
      <c r="M98" s="366"/>
      <c r="N98" s="343"/>
      <c r="O98" s="367">
        <f t="shared" si="20"/>
        <v>0</v>
      </c>
      <c r="V98" s="322"/>
      <c r="W98" s="322"/>
      <c r="X98" s="322"/>
      <c r="Y98" s="322"/>
      <c r="Z98" s="322"/>
    </row>
    <row r="99" spans="1:26" s="336" customFormat="1" ht="15" customHeight="1">
      <c r="A99" s="322"/>
      <c r="B99" s="351">
        <v>80</v>
      </c>
      <c r="C99" s="352" t="s">
        <v>196</v>
      </c>
      <c r="D99" s="352"/>
      <c r="E99" s="353" t="s">
        <v>192</v>
      </c>
      <c r="F99" s="343"/>
      <c r="G99" s="354"/>
      <c r="H99" s="345"/>
      <c r="I99" s="355">
        <v>166</v>
      </c>
      <c r="J99" s="356">
        <f t="shared" si="19"/>
        <v>0</v>
      </c>
      <c r="K99" s="357">
        <v>36</v>
      </c>
      <c r="L99" s="366"/>
      <c r="M99" s="366"/>
      <c r="N99" s="343"/>
      <c r="O99" s="359">
        <f t="shared" si="20"/>
        <v>0</v>
      </c>
      <c r="V99" s="322"/>
      <c r="W99" s="322"/>
      <c r="X99" s="322"/>
      <c r="Y99" s="322"/>
      <c r="Z99" s="322"/>
    </row>
    <row r="100" spans="1:26" s="336" customFormat="1" ht="15" customHeight="1">
      <c r="A100" s="322"/>
      <c r="B100" s="340">
        <v>81</v>
      </c>
      <c r="C100" s="360" t="s">
        <v>197</v>
      </c>
      <c r="D100" s="360"/>
      <c r="E100" s="361" t="s">
        <v>173</v>
      </c>
      <c r="F100" s="343"/>
      <c r="G100" s="362"/>
      <c r="H100" s="345"/>
      <c r="I100" s="363">
        <v>81</v>
      </c>
      <c r="J100" s="364">
        <f t="shared" si="19"/>
        <v>0</v>
      </c>
      <c r="K100" s="365">
        <v>17.5</v>
      </c>
      <c r="L100" s="366"/>
      <c r="M100" s="366"/>
      <c r="N100" s="343"/>
      <c r="O100" s="367">
        <f t="shared" si="20"/>
        <v>0</v>
      </c>
      <c r="V100" s="322"/>
      <c r="W100" s="322"/>
      <c r="X100" s="322"/>
      <c r="Y100" s="322"/>
      <c r="Z100" s="322"/>
    </row>
    <row r="101" spans="1:26" s="336" customFormat="1" ht="15" customHeight="1">
      <c r="A101" s="322"/>
      <c r="B101" s="351">
        <v>82</v>
      </c>
      <c r="C101" s="352" t="s">
        <v>198</v>
      </c>
      <c r="D101" s="352"/>
      <c r="E101" s="353" t="s">
        <v>199</v>
      </c>
      <c r="F101" s="343"/>
      <c r="G101" s="354"/>
      <c r="H101" s="345"/>
      <c r="I101" s="355">
        <v>124</v>
      </c>
      <c r="J101" s="356">
        <f t="shared" si="19"/>
        <v>0</v>
      </c>
      <c r="K101" s="357">
        <v>26.5</v>
      </c>
      <c r="L101" s="358"/>
      <c r="M101" s="358"/>
      <c r="N101" s="343"/>
      <c r="O101" s="359">
        <f t="shared" si="20"/>
        <v>0</v>
      </c>
      <c r="V101" s="368"/>
      <c r="W101" s="322"/>
      <c r="X101" s="322"/>
      <c r="Y101" s="322"/>
      <c r="Z101" s="322"/>
    </row>
    <row r="102" spans="1:26" s="336" customFormat="1" ht="15" customHeight="1">
      <c r="A102" s="322"/>
      <c r="B102" s="340">
        <v>83</v>
      </c>
      <c r="C102" s="360" t="s">
        <v>200</v>
      </c>
      <c r="D102" s="360"/>
      <c r="E102" s="361" t="s">
        <v>201</v>
      </c>
      <c r="F102" s="343"/>
      <c r="G102" s="362"/>
      <c r="H102" s="345"/>
      <c r="I102" s="363">
        <v>93</v>
      </c>
      <c r="J102" s="364">
        <f t="shared" si="19"/>
        <v>0</v>
      </c>
      <c r="K102" s="365">
        <v>20</v>
      </c>
      <c r="L102" s="366"/>
      <c r="M102" s="366"/>
      <c r="N102" s="343"/>
      <c r="O102" s="367">
        <f t="shared" si="20"/>
        <v>0</v>
      </c>
      <c r="V102" s="322"/>
      <c r="W102" s="322"/>
      <c r="X102" s="322"/>
      <c r="Y102" s="322"/>
      <c r="Z102" s="322"/>
    </row>
    <row r="103" spans="1:26" s="336" customFormat="1" ht="15" customHeight="1">
      <c r="A103" s="322"/>
      <c r="B103" s="351">
        <v>84</v>
      </c>
      <c r="C103" s="352" t="s">
        <v>202</v>
      </c>
      <c r="D103" s="352"/>
      <c r="E103" s="353" t="s">
        <v>195</v>
      </c>
      <c r="F103" s="343"/>
      <c r="G103" s="354"/>
      <c r="H103" s="345"/>
      <c r="I103" s="355">
        <v>133</v>
      </c>
      <c r="J103" s="356">
        <f t="shared" si="19"/>
        <v>0</v>
      </c>
      <c r="K103" s="357">
        <v>29</v>
      </c>
      <c r="L103" s="358"/>
      <c r="M103" s="358"/>
      <c r="N103" s="343"/>
      <c r="O103" s="367">
        <f t="shared" si="20"/>
        <v>0</v>
      </c>
      <c r="V103" s="322"/>
      <c r="W103" s="322"/>
      <c r="X103" s="322"/>
      <c r="Y103" s="322"/>
      <c r="Z103" s="322"/>
    </row>
    <row r="104" spans="1:26" s="336" customFormat="1" ht="15" customHeight="1">
      <c r="A104" s="322"/>
      <c r="B104" s="340">
        <v>85</v>
      </c>
      <c r="C104" s="369" t="s">
        <v>203</v>
      </c>
      <c r="D104" s="369"/>
      <c r="E104" s="370" t="s">
        <v>204</v>
      </c>
      <c r="F104" s="343"/>
      <c r="G104" s="371"/>
      <c r="H104" s="345"/>
      <c r="I104" s="372">
        <v>177</v>
      </c>
      <c r="J104" s="364">
        <f t="shared" si="19"/>
        <v>0</v>
      </c>
      <c r="K104" s="373">
        <v>38</v>
      </c>
      <c r="L104" s="358"/>
      <c r="M104" s="358"/>
      <c r="N104" s="343"/>
      <c r="O104" s="367">
        <f t="shared" si="20"/>
        <v>0</v>
      </c>
      <c r="V104" s="322"/>
      <c r="W104" s="322"/>
      <c r="X104" s="322"/>
      <c r="Y104" s="322"/>
      <c r="Z104" s="8"/>
    </row>
    <row r="105" spans="1:26" s="336" customFormat="1" ht="15" customHeight="1">
      <c r="A105" s="322"/>
      <c r="B105" s="351">
        <v>86</v>
      </c>
      <c r="C105" s="352" t="s">
        <v>205</v>
      </c>
      <c r="D105" s="352"/>
      <c r="E105" s="353" t="s">
        <v>206</v>
      </c>
      <c r="F105" s="343"/>
      <c r="G105" s="354"/>
      <c r="H105" s="345"/>
      <c r="I105" s="355">
        <v>276</v>
      </c>
      <c r="J105" s="356">
        <f t="shared" si="19"/>
        <v>0</v>
      </c>
      <c r="K105" s="357">
        <v>59</v>
      </c>
      <c r="L105" s="366"/>
      <c r="M105" s="366"/>
      <c r="N105" s="343"/>
      <c r="O105" s="367">
        <f t="shared" si="20"/>
        <v>0</v>
      </c>
      <c r="V105" s="322"/>
      <c r="W105" s="322"/>
      <c r="X105" s="322"/>
      <c r="Y105" s="322"/>
      <c r="Z105" s="8"/>
    </row>
    <row r="106" spans="1:26" s="336" customFormat="1" ht="15" customHeight="1">
      <c r="A106" s="322"/>
      <c r="B106" s="340">
        <v>87</v>
      </c>
      <c r="C106" s="369" t="s">
        <v>207</v>
      </c>
      <c r="D106" s="369"/>
      <c r="E106" s="370" t="s">
        <v>199</v>
      </c>
      <c r="F106" s="343"/>
      <c r="G106" s="371"/>
      <c r="H106" s="345"/>
      <c r="I106" s="372">
        <v>333</v>
      </c>
      <c r="J106" s="364">
        <f t="shared" si="19"/>
        <v>0</v>
      </c>
      <c r="K106" s="373">
        <v>71.5</v>
      </c>
      <c r="L106" s="358"/>
      <c r="M106" s="358"/>
      <c r="N106" s="343"/>
      <c r="O106" s="367">
        <f t="shared" si="20"/>
        <v>0</v>
      </c>
      <c r="V106" s="8"/>
      <c r="W106" s="322"/>
      <c r="X106" s="8"/>
      <c r="Y106" s="322"/>
      <c r="Z106" s="8"/>
    </row>
    <row r="107" spans="1:26" s="336" customFormat="1" ht="15" customHeight="1">
      <c r="A107" s="322"/>
      <c r="B107" s="351">
        <v>88</v>
      </c>
      <c r="C107" s="352" t="s">
        <v>208</v>
      </c>
      <c r="D107" s="352"/>
      <c r="E107" s="353" t="s">
        <v>195</v>
      </c>
      <c r="F107" s="343"/>
      <c r="G107" s="354"/>
      <c r="H107" s="345"/>
      <c r="I107" s="355">
        <v>336</v>
      </c>
      <c r="J107" s="356">
        <f t="shared" si="19"/>
        <v>0</v>
      </c>
      <c r="K107" s="357">
        <v>72</v>
      </c>
      <c r="L107" s="366"/>
      <c r="M107" s="366"/>
      <c r="N107" s="343"/>
      <c r="O107" s="359">
        <f t="shared" si="20"/>
        <v>0</v>
      </c>
      <c r="V107" s="8"/>
      <c r="W107" s="8"/>
      <c r="X107" s="8"/>
      <c r="Y107" s="8"/>
      <c r="Z107" s="8"/>
    </row>
    <row r="108" spans="1:28" s="336" customFormat="1" ht="15" customHeight="1">
      <c r="A108" s="322"/>
      <c r="B108" s="340">
        <v>89</v>
      </c>
      <c r="C108" s="369" t="s">
        <v>209</v>
      </c>
      <c r="D108" s="369"/>
      <c r="E108" s="370" t="s">
        <v>199</v>
      </c>
      <c r="F108" s="343"/>
      <c r="G108" s="371"/>
      <c r="H108" s="345"/>
      <c r="I108" s="372">
        <v>385</v>
      </c>
      <c r="J108" s="364">
        <f t="shared" si="19"/>
        <v>0</v>
      </c>
      <c r="K108" s="373">
        <v>82.5</v>
      </c>
      <c r="L108" s="358"/>
      <c r="M108" s="358"/>
      <c r="N108" s="343"/>
      <c r="O108" s="367">
        <f t="shared" si="20"/>
        <v>0</v>
      </c>
      <c r="V108" s="8"/>
      <c r="W108" s="8"/>
      <c r="X108" s="8"/>
      <c r="Y108" s="8"/>
      <c r="Z108" s="8"/>
      <c r="AA108" s="8"/>
      <c r="AB108" s="8"/>
    </row>
    <row r="109" spans="1:28" s="336" customFormat="1" ht="15" customHeight="1">
      <c r="A109" s="322"/>
      <c r="B109" s="351">
        <v>90</v>
      </c>
      <c r="C109" s="352" t="s">
        <v>210</v>
      </c>
      <c r="D109" s="352"/>
      <c r="E109" s="353" t="s">
        <v>211</v>
      </c>
      <c r="F109" s="343"/>
      <c r="G109" s="354"/>
      <c r="H109" s="345"/>
      <c r="I109" s="355">
        <v>108</v>
      </c>
      <c r="J109" s="356">
        <f t="shared" si="19"/>
        <v>0</v>
      </c>
      <c r="K109" s="357">
        <v>22.5</v>
      </c>
      <c r="L109" s="366"/>
      <c r="M109" s="366"/>
      <c r="N109" s="343"/>
      <c r="O109" s="359">
        <f t="shared" si="20"/>
        <v>0</v>
      </c>
      <c r="V109" s="8"/>
      <c r="W109" s="8"/>
      <c r="X109" s="8"/>
      <c r="Y109" s="8"/>
      <c r="Z109" s="8"/>
      <c r="AA109" s="8"/>
      <c r="AB109" s="8"/>
    </row>
    <row r="110" spans="1:28" s="336" customFormat="1" ht="15" customHeight="1">
      <c r="A110" s="322"/>
      <c r="B110" s="340">
        <v>91</v>
      </c>
      <c r="C110" s="369" t="s">
        <v>212</v>
      </c>
      <c r="D110" s="369"/>
      <c r="E110" s="370" t="s">
        <v>211</v>
      </c>
      <c r="F110" s="343"/>
      <c r="G110" s="371"/>
      <c r="H110" s="345"/>
      <c r="I110" s="372">
        <v>66</v>
      </c>
      <c r="J110" s="364">
        <f t="shared" si="19"/>
        <v>0</v>
      </c>
      <c r="K110" s="373">
        <v>13.5</v>
      </c>
      <c r="L110" s="358"/>
      <c r="M110" s="358"/>
      <c r="N110" s="343"/>
      <c r="O110" s="367">
        <f t="shared" si="20"/>
        <v>0</v>
      </c>
      <c r="V110" s="8"/>
      <c r="W110" s="8"/>
      <c r="X110" s="8"/>
      <c r="Y110" s="8"/>
      <c r="Z110" s="8"/>
      <c r="AA110" s="8"/>
      <c r="AB110" s="8"/>
    </row>
    <row r="111" spans="1:28" s="336" customFormat="1" ht="15" customHeight="1">
      <c r="A111" s="322"/>
      <c r="B111" s="351">
        <v>92</v>
      </c>
      <c r="C111" s="352" t="s">
        <v>213</v>
      </c>
      <c r="D111" s="352"/>
      <c r="E111" s="353" t="s">
        <v>211</v>
      </c>
      <c r="F111" s="343"/>
      <c r="G111" s="354"/>
      <c r="H111" s="345"/>
      <c r="I111" s="355">
        <v>66</v>
      </c>
      <c r="J111" s="356">
        <f t="shared" si="19"/>
        <v>0</v>
      </c>
      <c r="K111" s="357">
        <v>13.5</v>
      </c>
      <c r="L111" s="366"/>
      <c r="M111" s="366"/>
      <c r="N111" s="343"/>
      <c r="O111" s="359">
        <f t="shared" si="20"/>
        <v>0</v>
      </c>
      <c r="V111" s="8"/>
      <c r="W111" s="8"/>
      <c r="X111" s="8"/>
      <c r="Y111" s="8"/>
      <c r="Z111" s="8"/>
      <c r="AA111" s="8"/>
      <c r="AB111" s="8"/>
    </row>
    <row r="112" spans="1:28" s="336" customFormat="1" ht="15" customHeight="1">
      <c r="A112" s="322"/>
      <c r="B112" s="340">
        <v>93</v>
      </c>
      <c r="C112" s="369" t="s">
        <v>214</v>
      </c>
      <c r="D112" s="369"/>
      <c r="E112" s="370" t="s">
        <v>215</v>
      </c>
      <c r="F112" s="343"/>
      <c r="G112" s="371"/>
      <c r="H112" s="345"/>
      <c r="I112" s="372">
        <v>1396</v>
      </c>
      <c r="J112" s="364">
        <f t="shared" si="19"/>
        <v>0</v>
      </c>
      <c r="K112" s="373">
        <v>298.5</v>
      </c>
      <c r="L112" s="358"/>
      <c r="M112" s="358"/>
      <c r="N112" s="343"/>
      <c r="O112" s="367">
        <f t="shared" si="20"/>
        <v>0</v>
      </c>
      <c r="V112" s="8"/>
      <c r="W112" s="8"/>
      <c r="X112" s="8"/>
      <c r="Y112" s="8"/>
      <c r="Z112" s="8"/>
      <c r="AA112" s="8"/>
      <c r="AB112" s="8"/>
    </row>
    <row r="113" spans="1:28" s="336" customFormat="1" ht="15" customHeight="1">
      <c r="A113" s="322"/>
      <c r="B113" s="351">
        <v>94</v>
      </c>
      <c r="C113" s="374" t="s">
        <v>216</v>
      </c>
      <c r="D113" s="374"/>
      <c r="E113" s="375" t="s">
        <v>217</v>
      </c>
      <c r="F113" s="343"/>
      <c r="G113" s="376"/>
      <c r="H113" s="345"/>
      <c r="I113" s="377">
        <v>886</v>
      </c>
      <c r="J113" s="378">
        <f t="shared" si="19"/>
        <v>0</v>
      </c>
      <c r="K113" s="379">
        <v>192.5</v>
      </c>
      <c r="L113" s="380"/>
      <c r="M113" s="380"/>
      <c r="N113" s="343"/>
      <c r="O113" s="381">
        <f t="shared" si="20"/>
        <v>0</v>
      </c>
      <c r="U113" s="8"/>
      <c r="V113" s="382"/>
      <c r="W113" s="8"/>
      <c r="X113" s="8"/>
      <c r="Y113" s="8"/>
      <c r="Z113" s="8"/>
      <c r="AA113" s="8"/>
      <c r="AB113" s="8"/>
    </row>
    <row r="114" spans="1:33" ht="15" customHeight="1">
      <c r="A114" s="9"/>
      <c r="B114" s="340">
        <v>95</v>
      </c>
      <c r="C114" s="383" t="s">
        <v>218</v>
      </c>
      <c r="D114" s="384" t="s">
        <v>219</v>
      </c>
      <c r="E114" s="385" t="s">
        <v>220</v>
      </c>
      <c r="F114" s="386"/>
      <c r="G114" s="387"/>
      <c r="H114" s="388"/>
      <c r="I114" s="389">
        <v>55</v>
      </c>
      <c r="J114" s="390">
        <f t="shared" si="19"/>
        <v>0</v>
      </c>
      <c r="K114" s="391">
        <v>0</v>
      </c>
      <c r="L114" s="392"/>
      <c r="M114" s="393">
        <f>L114*G114</f>
        <v>0</v>
      </c>
      <c r="N114" s="386"/>
      <c r="O114" s="394">
        <f t="shared" si="20"/>
        <v>0</v>
      </c>
      <c r="V114" s="395"/>
      <c r="W114" s="382"/>
      <c r="AG114" s="106"/>
    </row>
    <row r="115" spans="1:23" ht="15" customHeight="1">
      <c r="A115" s="9"/>
      <c r="B115" s="351">
        <v>96</v>
      </c>
      <c r="C115" s="396" t="s">
        <v>221</v>
      </c>
      <c r="D115" s="397" t="s">
        <v>222</v>
      </c>
      <c r="E115" s="308" t="s">
        <v>220</v>
      </c>
      <c r="F115" s="8"/>
      <c r="G115" s="398"/>
      <c r="H115" s="399"/>
      <c r="I115" s="222">
        <v>5</v>
      </c>
      <c r="J115" s="223">
        <f t="shared" si="19"/>
        <v>0</v>
      </c>
      <c r="K115" s="224">
        <v>0</v>
      </c>
      <c r="L115" s="225"/>
      <c r="M115" s="226"/>
      <c r="N115" s="8"/>
      <c r="O115" s="400">
        <f t="shared" si="20"/>
        <v>0</v>
      </c>
      <c r="V115" s="395"/>
      <c r="W115" s="395"/>
    </row>
    <row r="116" spans="1:23" ht="15" customHeight="1">
      <c r="A116" s="9"/>
      <c r="B116" s="340">
        <v>97</v>
      </c>
      <c r="C116" s="72" t="s">
        <v>223</v>
      </c>
      <c r="D116" s="401" t="s">
        <v>224</v>
      </c>
      <c r="E116" s="74" t="s">
        <v>220</v>
      </c>
      <c r="F116" s="8"/>
      <c r="G116" s="402"/>
      <c r="H116" s="399"/>
      <c r="I116" s="94">
        <v>6</v>
      </c>
      <c r="J116" s="77">
        <f t="shared" si="19"/>
        <v>0</v>
      </c>
      <c r="K116" s="78">
        <v>0</v>
      </c>
      <c r="L116" s="79"/>
      <c r="M116" s="259"/>
      <c r="N116" s="8"/>
      <c r="O116" s="403">
        <f t="shared" si="20"/>
        <v>0</v>
      </c>
      <c r="S116" s="81"/>
      <c r="V116" s="395"/>
      <c r="W116" s="395"/>
    </row>
    <row r="117" spans="1:23" ht="14.25" customHeight="1">
      <c r="A117" s="9"/>
      <c r="B117" s="351">
        <v>98</v>
      </c>
      <c r="C117" s="404" t="s">
        <v>225</v>
      </c>
      <c r="D117" s="405" t="s">
        <v>226</v>
      </c>
      <c r="E117" s="406" t="s">
        <v>220</v>
      </c>
      <c r="F117" s="8"/>
      <c r="G117" s="407"/>
      <c r="H117" s="399"/>
      <c r="I117" s="408">
        <v>7</v>
      </c>
      <c r="J117" s="409">
        <f t="shared" si="19"/>
        <v>0</v>
      </c>
      <c r="K117" s="410">
        <v>0</v>
      </c>
      <c r="L117" s="411"/>
      <c r="M117" s="412"/>
      <c r="N117" s="8"/>
      <c r="O117" s="413">
        <f t="shared" si="20"/>
        <v>0</v>
      </c>
      <c r="T117" s="414"/>
      <c r="W117" s="395"/>
    </row>
    <row r="118" spans="1:15" ht="15" customHeight="1">
      <c r="A118" s="9"/>
      <c r="B118" s="340">
        <v>99</v>
      </c>
      <c r="C118" s="415" t="s">
        <v>227</v>
      </c>
      <c r="D118" s="257" t="s">
        <v>228</v>
      </c>
      <c r="E118" s="74" t="s">
        <v>220</v>
      </c>
      <c r="F118" s="8"/>
      <c r="G118" s="402"/>
      <c r="H118" s="399"/>
      <c r="I118" s="94">
        <v>11</v>
      </c>
      <c r="J118" s="77">
        <f t="shared" si="19"/>
        <v>0</v>
      </c>
      <c r="K118" s="78">
        <v>0</v>
      </c>
      <c r="L118" s="225"/>
      <c r="M118" s="226"/>
      <c r="N118" s="8"/>
      <c r="O118" s="403">
        <f t="shared" si="20"/>
        <v>0</v>
      </c>
    </row>
    <row r="119" spans="1:19" ht="15" customHeight="1">
      <c r="A119" s="9"/>
      <c r="B119" s="351">
        <v>100</v>
      </c>
      <c r="C119" s="416" t="s">
        <v>229</v>
      </c>
      <c r="D119" s="417" t="s">
        <v>230</v>
      </c>
      <c r="E119" s="319" t="s">
        <v>231</v>
      </c>
      <c r="F119" s="418"/>
      <c r="G119" s="419"/>
      <c r="H119" s="399"/>
      <c r="I119" s="99">
        <v>53</v>
      </c>
      <c r="J119" s="100">
        <f t="shared" si="19"/>
        <v>0</v>
      </c>
      <c r="K119" s="101">
        <v>0</v>
      </c>
      <c r="L119" s="79"/>
      <c r="M119" s="259"/>
      <c r="N119" s="418"/>
      <c r="O119" s="420">
        <f t="shared" si="20"/>
        <v>0</v>
      </c>
      <c r="S119" s="81"/>
    </row>
    <row r="120" spans="1:15" ht="15" customHeight="1">
      <c r="A120" s="9"/>
      <c r="B120" s="340">
        <v>101</v>
      </c>
      <c r="C120" s="421" t="s">
        <v>232</v>
      </c>
      <c r="D120" s="421"/>
      <c r="E120" s="74" t="s">
        <v>220</v>
      </c>
      <c r="F120" s="8"/>
      <c r="G120" s="402"/>
      <c r="H120" s="399"/>
      <c r="I120" s="94">
        <v>7</v>
      </c>
      <c r="J120" s="77">
        <f t="shared" si="19"/>
        <v>0</v>
      </c>
      <c r="K120" s="78">
        <v>0</v>
      </c>
      <c r="L120" s="225"/>
      <c r="M120" s="226"/>
      <c r="N120" s="8"/>
      <c r="O120" s="403">
        <f t="shared" si="20"/>
        <v>0</v>
      </c>
    </row>
    <row r="121" spans="1:19" ht="15" customHeight="1">
      <c r="A121" s="9"/>
      <c r="B121" s="351">
        <v>102</v>
      </c>
      <c r="C121" s="422" t="s">
        <v>233</v>
      </c>
      <c r="D121" s="422" t="s">
        <v>230</v>
      </c>
      <c r="E121" s="423" t="s">
        <v>220</v>
      </c>
      <c r="F121" s="424"/>
      <c r="G121" s="425"/>
      <c r="H121" s="426"/>
      <c r="I121" s="427">
        <v>8</v>
      </c>
      <c r="J121" s="428">
        <f t="shared" si="19"/>
        <v>0</v>
      </c>
      <c r="K121" s="429">
        <v>0</v>
      </c>
      <c r="L121" s="430"/>
      <c r="M121" s="431"/>
      <c r="N121" s="424"/>
      <c r="O121" s="432">
        <f t="shared" si="20"/>
        <v>0</v>
      </c>
      <c r="S121" s="81"/>
    </row>
    <row r="122" spans="1:19" ht="15" customHeight="1">
      <c r="A122" s="9"/>
      <c r="B122" s="351">
        <v>103</v>
      </c>
      <c r="C122" s="433" t="s">
        <v>234</v>
      </c>
      <c r="D122" s="433" t="s">
        <v>230</v>
      </c>
      <c r="E122" s="434" t="s">
        <v>235</v>
      </c>
      <c r="F122" s="435"/>
      <c r="G122" s="436"/>
      <c r="H122" s="437"/>
      <c r="I122" s="438">
        <v>14</v>
      </c>
      <c r="J122" s="439">
        <f t="shared" si="19"/>
        <v>0</v>
      </c>
      <c r="K122" s="440">
        <v>0</v>
      </c>
      <c r="L122" s="430"/>
      <c r="M122" s="441"/>
      <c r="N122" s="435"/>
      <c r="O122" s="442">
        <f t="shared" si="20"/>
        <v>0</v>
      </c>
      <c r="S122" s="81"/>
    </row>
    <row r="123" spans="1:19" ht="15" customHeight="1" hidden="1">
      <c r="A123" s="9"/>
      <c r="B123" s="71"/>
      <c r="C123" s="416"/>
      <c r="D123" s="417"/>
      <c r="E123" s="319"/>
      <c r="F123" s="443"/>
      <c r="G123" s="419"/>
      <c r="H123" s="444"/>
      <c r="I123" s="99"/>
      <c r="J123" s="100"/>
      <c r="K123" s="101"/>
      <c r="L123" s="79"/>
      <c r="M123" s="259"/>
      <c r="N123" s="443"/>
      <c r="O123" s="100"/>
      <c r="S123" s="81"/>
    </row>
    <row r="124" spans="1:19" ht="15" customHeight="1" hidden="1">
      <c r="A124" s="9"/>
      <c r="B124" s="71"/>
      <c r="C124" s="416"/>
      <c r="D124" s="417"/>
      <c r="E124" s="319"/>
      <c r="F124" s="443"/>
      <c r="G124" s="419"/>
      <c r="H124" s="444"/>
      <c r="I124" s="99"/>
      <c r="J124" s="100"/>
      <c r="K124" s="101"/>
      <c r="L124" s="79"/>
      <c r="M124" s="259"/>
      <c r="N124" s="443"/>
      <c r="O124" s="100"/>
      <c r="S124" s="81"/>
    </row>
    <row r="125" spans="1:15" ht="15" customHeight="1" hidden="1">
      <c r="A125" s="9"/>
      <c r="B125" s="445"/>
      <c r="C125" s="446" t="s">
        <v>236</v>
      </c>
      <c r="D125" s="447"/>
      <c r="E125" s="445" t="s">
        <v>237</v>
      </c>
      <c r="F125" s="8"/>
      <c r="G125" s="448"/>
      <c r="H125" s="8"/>
      <c r="I125" s="449"/>
      <c r="J125" s="450">
        <f aca="true" t="shared" si="21" ref="J125:J127">G125*I125</f>
        <v>0</v>
      </c>
      <c r="K125" s="451">
        <v>0</v>
      </c>
      <c r="L125" s="452"/>
      <c r="M125" s="453"/>
      <c r="N125" s="8"/>
      <c r="O125" s="450">
        <v>0</v>
      </c>
    </row>
    <row r="126" spans="1:15" ht="15" customHeight="1" hidden="1">
      <c r="A126" s="9"/>
      <c r="B126" s="445"/>
      <c r="C126" s="446" t="s">
        <v>238</v>
      </c>
      <c r="D126" s="447"/>
      <c r="E126" s="445" t="s">
        <v>239</v>
      </c>
      <c r="F126" s="8"/>
      <c r="G126" s="448"/>
      <c r="H126" s="8"/>
      <c r="I126" s="449"/>
      <c r="J126" s="450">
        <f t="shared" si="21"/>
        <v>0</v>
      </c>
      <c r="K126" s="451">
        <v>0</v>
      </c>
      <c r="L126" s="452"/>
      <c r="M126" s="453"/>
      <c r="N126" s="8"/>
      <c r="O126" s="450">
        <v>0</v>
      </c>
    </row>
    <row r="127" spans="1:15" ht="15" customHeight="1" hidden="1">
      <c r="A127" s="9"/>
      <c r="B127" s="454"/>
      <c r="C127" s="455" t="s">
        <v>240</v>
      </c>
      <c r="D127" s="456"/>
      <c r="E127" s="454" t="s">
        <v>239</v>
      </c>
      <c r="F127" s="8"/>
      <c r="G127" s="23"/>
      <c r="H127" s="8"/>
      <c r="I127" s="457"/>
      <c r="J127" s="458">
        <f t="shared" si="21"/>
        <v>0</v>
      </c>
      <c r="K127" s="459">
        <v>0</v>
      </c>
      <c r="L127" s="452"/>
      <c r="M127" s="453"/>
      <c r="N127" s="8"/>
      <c r="O127" s="458">
        <v>0</v>
      </c>
    </row>
    <row r="128" spans="1:40" ht="15" customHeight="1" hidden="1">
      <c r="A128" s="9"/>
      <c r="B128" s="460"/>
      <c r="C128" s="461" t="s">
        <v>241</v>
      </c>
      <c r="D128" s="462"/>
      <c r="E128" s="463"/>
      <c r="F128" s="8"/>
      <c r="G128" s="464"/>
      <c r="H128" s="8"/>
      <c r="I128" s="465"/>
      <c r="J128" s="466"/>
      <c r="K128" s="467"/>
      <c r="L128" s="452"/>
      <c r="M128" s="453"/>
      <c r="N128" s="8"/>
      <c r="O128" s="468"/>
      <c r="AG128" s="1"/>
      <c r="AH128" s="1"/>
      <c r="AI128" s="1"/>
      <c r="AJ128" s="1"/>
      <c r="AK128" s="1"/>
      <c r="AL128" s="1"/>
      <c r="AM128" s="1"/>
      <c r="AN128" s="1"/>
    </row>
    <row r="129" spans="1:40" ht="15" customHeight="1" hidden="1">
      <c r="A129" s="9"/>
      <c r="B129" s="454"/>
      <c r="C129" s="455" t="s">
        <v>242</v>
      </c>
      <c r="D129" s="456"/>
      <c r="E129" s="454" t="s">
        <v>243</v>
      </c>
      <c r="F129" s="8"/>
      <c r="G129" s="469"/>
      <c r="H129" s="8"/>
      <c r="I129" s="470">
        <v>64</v>
      </c>
      <c r="J129" s="471">
        <f aca="true" t="shared" si="22" ref="J129:J130">G129*I129</f>
        <v>0</v>
      </c>
      <c r="K129" s="459">
        <v>125</v>
      </c>
      <c r="L129" s="452"/>
      <c r="M129" s="453">
        <f aca="true" t="shared" si="23" ref="M129:M130">L129*G129</f>
        <v>0</v>
      </c>
      <c r="N129" s="8"/>
      <c r="O129" s="458">
        <v>125</v>
      </c>
      <c r="Z129" s="382"/>
      <c r="AG129" s="1"/>
      <c r="AH129" s="1"/>
      <c r="AI129" s="1"/>
      <c r="AJ129" s="1"/>
      <c r="AK129" s="1"/>
      <c r="AL129" s="1"/>
      <c r="AM129" s="1"/>
      <c r="AN129" s="1"/>
    </row>
    <row r="130" spans="1:40" ht="15" customHeight="1" hidden="1">
      <c r="A130" s="9"/>
      <c r="B130" s="454"/>
      <c r="C130" s="455" t="s">
        <v>244</v>
      </c>
      <c r="D130" s="456"/>
      <c r="E130" s="454" t="s">
        <v>245</v>
      </c>
      <c r="F130" s="8"/>
      <c r="G130" s="469"/>
      <c r="H130" s="8"/>
      <c r="I130" s="470">
        <v>108.5</v>
      </c>
      <c r="J130" s="458">
        <f t="shared" si="22"/>
        <v>0</v>
      </c>
      <c r="K130" s="459">
        <v>125</v>
      </c>
      <c r="L130" s="452"/>
      <c r="M130" s="453">
        <f t="shared" si="23"/>
        <v>0</v>
      </c>
      <c r="N130" s="8"/>
      <c r="O130" s="458">
        <v>125</v>
      </c>
      <c r="Z130" s="395"/>
      <c r="AG130" s="1"/>
      <c r="AH130" s="1"/>
      <c r="AI130" s="1"/>
      <c r="AJ130" s="1"/>
      <c r="AK130" s="1"/>
      <c r="AL130" s="1"/>
      <c r="AM130" s="1"/>
      <c r="AN130" s="1"/>
    </row>
    <row r="131" spans="2:40" ht="24.75" customHeight="1">
      <c r="B131" s="8"/>
      <c r="C131" s="8"/>
      <c r="D131" s="472"/>
      <c r="E131" s="473" t="s">
        <v>246</v>
      </c>
      <c r="F131" s="473"/>
      <c r="G131" s="473"/>
      <c r="H131" s="473"/>
      <c r="I131" s="473"/>
      <c r="J131" s="474">
        <f>SUM(J12:J130)</f>
        <v>0</v>
      </c>
      <c r="K131" s="475" t="s">
        <v>247</v>
      </c>
      <c r="L131" s="476" t="s">
        <v>248</v>
      </c>
      <c r="M131" s="476">
        <f>SUM(M12:M127)</f>
        <v>0</v>
      </c>
      <c r="N131" s="477"/>
      <c r="O131" s="478">
        <f>SUM(O12:O122)</f>
        <v>0</v>
      </c>
      <c r="Z131" s="395"/>
      <c r="AG131" s="1"/>
      <c r="AH131" s="1"/>
      <c r="AI131" s="1"/>
      <c r="AJ131" s="1"/>
      <c r="AK131" s="1"/>
      <c r="AL131" s="1"/>
      <c r="AM131" s="1"/>
      <c r="AN131" s="1"/>
    </row>
    <row r="132" spans="2:41" ht="7.5" customHeight="1">
      <c r="B132" s="8"/>
      <c r="C132" s="8"/>
      <c r="D132" s="479"/>
      <c r="E132" s="480"/>
      <c r="F132" s="8"/>
      <c r="G132" s="481"/>
      <c r="H132" s="8"/>
      <c r="I132" s="482"/>
      <c r="J132" s="483"/>
      <c r="K132" s="484"/>
      <c r="L132" s="485"/>
      <c r="M132" s="485"/>
      <c r="N132" s="8"/>
      <c r="O132" s="486"/>
      <c r="X132" s="382"/>
      <c r="Y132" s="382"/>
      <c r="Z132" s="395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2:40" ht="25.5" customHeight="1">
      <c r="B133" s="487"/>
      <c r="C133" s="487"/>
      <c r="D133" s="488" t="s">
        <v>249</v>
      </c>
      <c r="E133" s="489" t="s">
        <v>250</v>
      </c>
      <c r="F133" s="489"/>
      <c r="G133" s="489"/>
      <c r="H133" s="8"/>
      <c r="I133" s="490"/>
      <c r="J133" s="491" t="s">
        <v>251</v>
      </c>
      <c r="K133" s="491"/>
      <c r="L133" s="491"/>
      <c r="M133" s="491"/>
      <c r="N133" s="491"/>
      <c r="O133" s="491"/>
      <c r="X133" s="395"/>
      <c r="Y133" s="395"/>
      <c r="AG133" s="1"/>
      <c r="AH133" s="1"/>
      <c r="AI133" s="1"/>
      <c r="AJ133" s="1"/>
      <c r="AK133" s="1"/>
      <c r="AL133" s="1"/>
      <c r="AM133" s="1"/>
      <c r="AN133" s="1"/>
    </row>
    <row r="134" spans="1:40" ht="51.75" customHeight="1">
      <c r="A134" s="8"/>
      <c r="B134" s="8"/>
      <c r="C134" s="8"/>
      <c r="D134" s="488"/>
      <c r="E134" s="489"/>
      <c r="F134" s="489"/>
      <c r="G134" s="489"/>
      <c r="H134" s="8"/>
      <c r="I134" s="492">
        <v>0</v>
      </c>
      <c r="J134" s="493">
        <f>IF(J131=0,0,IF(I142+G143&gt;E155,J131-J139+I134,IF(I139=1,J131-J139+I134,J131+I134)))</f>
        <v>0</v>
      </c>
      <c r="K134" s="493"/>
      <c r="L134" s="493"/>
      <c r="M134" s="493"/>
      <c r="N134" s="493"/>
      <c r="O134" s="493"/>
      <c r="R134" s="494"/>
      <c r="X134" s="395"/>
      <c r="Y134" s="395"/>
      <c r="AG134" s="1"/>
      <c r="AH134" s="1"/>
      <c r="AI134" s="1"/>
      <c r="AJ134" s="1"/>
      <c r="AK134" s="1"/>
      <c r="AL134" s="1"/>
      <c r="AM134" s="1"/>
      <c r="AN134" s="1"/>
    </row>
    <row r="135" spans="1:40" ht="7.5" customHeight="1">
      <c r="A135" s="8"/>
      <c r="B135" s="8"/>
      <c r="C135" s="8"/>
      <c r="D135"/>
      <c r="E135" s="495"/>
      <c r="F135" s="8"/>
      <c r="G135" s="495"/>
      <c r="H135" s="8"/>
      <c r="I135" s="8"/>
      <c r="J135" s="496"/>
      <c r="K135" s="497"/>
      <c r="L135" s="498"/>
      <c r="M135" s="498"/>
      <c r="N135" s="8"/>
      <c r="O135" s="498"/>
      <c r="X135" s="395"/>
      <c r="Y135" s="395"/>
      <c r="AA135" s="382"/>
      <c r="AB135" s="382"/>
      <c r="AG135" s="1"/>
      <c r="AH135" s="1"/>
      <c r="AI135" s="1"/>
      <c r="AJ135" s="1"/>
      <c r="AK135" s="1"/>
      <c r="AL135" s="1"/>
      <c r="AM135" s="1"/>
      <c r="AN135" s="1"/>
    </row>
    <row r="136" spans="11:28" s="8" customFormat="1" ht="15" customHeight="1" hidden="1">
      <c r="K136" s="322"/>
      <c r="AA136" s="395"/>
      <c r="AB136" s="395"/>
    </row>
    <row r="137" spans="3:28" ht="15" customHeight="1">
      <c r="C137" s="499" t="s">
        <v>252</v>
      </c>
      <c r="D137" s="499"/>
      <c r="E137" s="499" t="s">
        <v>253</v>
      </c>
      <c r="F137" s="8"/>
      <c r="G137" s="500" t="s">
        <v>254</v>
      </c>
      <c r="H137" s="500"/>
      <c r="I137" s="500"/>
      <c r="J137" s="500"/>
      <c r="K137" s="500"/>
      <c r="L137" s="500"/>
      <c r="M137" s="500"/>
      <c r="N137" s="500"/>
      <c r="O137" s="500"/>
      <c r="AA137" s="395"/>
      <c r="AB137" s="395"/>
    </row>
    <row r="138" spans="3:28" ht="21" customHeight="1" hidden="1">
      <c r="C138" s="8"/>
      <c r="D138" s="8"/>
      <c r="F138" s="8"/>
      <c r="H138" s="8"/>
      <c r="N138" s="8"/>
      <c r="AA138" s="395"/>
      <c r="AB138" s="395"/>
    </row>
    <row r="139" spans="2:40" s="501" customFormat="1" ht="29.25" customHeight="1" hidden="1">
      <c r="B139" s="502"/>
      <c r="C139" s="8"/>
      <c r="D139" s="8"/>
      <c r="E139" s="503" t="s">
        <v>255</v>
      </c>
      <c r="F139" s="503"/>
      <c r="G139" s="503"/>
      <c r="H139" s="8"/>
      <c r="I139" s="504">
        <v>0</v>
      </c>
      <c r="J139" s="505">
        <f>IF(I139=1,J131*0.1,0)</f>
        <v>0</v>
      </c>
      <c r="K139" s="506" t="s">
        <v>256</v>
      </c>
      <c r="L139" s="506"/>
      <c r="M139" s="506"/>
      <c r="N139" s="506"/>
      <c r="O139" s="506"/>
      <c r="P139" s="8"/>
      <c r="Q139" s="8"/>
      <c r="R139" s="8"/>
      <c r="S139" s="8"/>
      <c r="T139" s="8"/>
      <c r="U139" s="38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502"/>
      <c r="AH139" s="502"/>
      <c r="AI139" s="502"/>
      <c r="AJ139" s="502"/>
      <c r="AK139" s="502"/>
      <c r="AL139" s="502"/>
      <c r="AM139" s="502"/>
      <c r="AN139" s="502"/>
    </row>
    <row r="140" spans="2:40" s="501" customFormat="1" ht="9.75" customHeight="1" hidden="1">
      <c r="B140" s="502"/>
      <c r="C140" s="8"/>
      <c r="D140" s="8"/>
      <c r="E140" s="8"/>
      <c r="F140" s="8"/>
      <c r="G140" s="8"/>
      <c r="H140" s="8"/>
      <c r="I140" s="8"/>
      <c r="J140" s="8"/>
      <c r="K140" s="322"/>
      <c r="L140" s="8"/>
      <c r="M140" s="8"/>
      <c r="N140" s="8"/>
      <c r="O140" s="8"/>
      <c r="P140" s="8"/>
      <c r="Q140" s="8"/>
      <c r="R140" s="8"/>
      <c r="S140" s="8"/>
      <c r="T140" s="8"/>
      <c r="U140" s="395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502"/>
      <c r="AH140" s="502"/>
      <c r="AI140" s="502"/>
      <c r="AJ140" s="502"/>
      <c r="AK140" s="502"/>
      <c r="AL140" s="502"/>
      <c r="AM140" s="502"/>
      <c r="AN140" s="502"/>
    </row>
    <row r="141" spans="2:40" s="507" customFormat="1" ht="16.5" customHeight="1" hidden="1">
      <c r="B141" s="508"/>
      <c r="C141" s="509" t="s">
        <v>257</v>
      </c>
      <c r="D141" s="510"/>
      <c r="E141" s="511" t="s">
        <v>258</v>
      </c>
      <c r="F141" s="8"/>
      <c r="G141" s="512" t="s">
        <v>259</v>
      </c>
      <c r="H141" s="8"/>
      <c r="I141" s="511" t="s">
        <v>260</v>
      </c>
      <c r="J141" s="511" t="s">
        <v>261</v>
      </c>
      <c r="K141" s="513" t="s">
        <v>262</v>
      </c>
      <c r="L141" s="513"/>
      <c r="M141" s="513"/>
      <c r="N141" s="513"/>
      <c r="O141" s="513"/>
      <c r="P141" s="382"/>
      <c r="Q141" s="382"/>
      <c r="R141" s="382"/>
      <c r="S141" s="382"/>
      <c r="T141" s="382"/>
      <c r="U141" s="395"/>
      <c r="V141" s="8"/>
      <c r="W141" s="8"/>
      <c r="X141" s="8"/>
      <c r="Y141" s="8"/>
      <c r="Z141" s="8"/>
      <c r="AA141" s="8"/>
      <c r="AB141" s="8"/>
      <c r="AC141" s="382"/>
      <c r="AD141" s="382"/>
      <c r="AE141" s="382"/>
      <c r="AF141" s="382"/>
      <c r="AG141" s="508"/>
      <c r="AH141" s="508"/>
      <c r="AI141" s="508"/>
      <c r="AJ141" s="508"/>
      <c r="AK141" s="508"/>
      <c r="AL141" s="508"/>
      <c r="AM141" s="508"/>
      <c r="AN141" s="508"/>
    </row>
    <row r="142" spans="2:40" s="501" customFormat="1" ht="25.5" customHeight="1" hidden="1">
      <c r="B142" s="502"/>
      <c r="C142" s="514">
        <v>0</v>
      </c>
      <c r="D142" s="515">
        <v>0.23</v>
      </c>
      <c r="E142" s="516">
        <f>K147</f>
        <v>0</v>
      </c>
      <c r="F142" s="8"/>
      <c r="G142" s="517">
        <f aca="true" t="shared" si="24" ref="G142:G143">G155</f>
        <v>0</v>
      </c>
      <c r="H142" s="8"/>
      <c r="I142" s="518">
        <f>IF(I139=1,Q147/2,K147/2)</f>
        <v>0</v>
      </c>
      <c r="J142" s="519">
        <f aca="true" t="shared" si="25" ref="J142:J143">E153</f>
        <v>0</v>
      </c>
      <c r="K142" s="520">
        <f>J142+J143+J144</f>
        <v>0</v>
      </c>
      <c r="L142" s="520"/>
      <c r="M142" s="520"/>
      <c r="N142" s="520"/>
      <c r="O142" s="520"/>
      <c r="P142" s="395"/>
      <c r="Q142" s="395"/>
      <c r="R142" s="395"/>
      <c r="S142" s="395"/>
      <c r="T142" s="395"/>
      <c r="U142" s="395"/>
      <c r="V142" s="8"/>
      <c r="W142" s="8"/>
      <c r="X142" s="8"/>
      <c r="Y142" s="8"/>
      <c r="Z142" s="8"/>
      <c r="AA142" s="8"/>
      <c r="AB142" s="8"/>
      <c r="AC142" s="395"/>
      <c r="AD142" s="395"/>
      <c r="AE142" s="395"/>
      <c r="AF142" s="395"/>
      <c r="AG142" s="502"/>
      <c r="AH142" s="502"/>
      <c r="AI142" s="502"/>
      <c r="AJ142" s="502"/>
      <c r="AK142" s="502"/>
      <c r="AL142" s="502"/>
      <c r="AM142" s="502"/>
      <c r="AN142" s="502"/>
    </row>
    <row r="143" spans="3:32" ht="25.5" customHeight="1" hidden="1">
      <c r="C143" s="514"/>
      <c r="D143" s="521">
        <v>0.08</v>
      </c>
      <c r="E143" s="522">
        <f>K146</f>
        <v>0</v>
      </c>
      <c r="F143" s="8"/>
      <c r="G143" s="523">
        <f t="shared" si="24"/>
        <v>0</v>
      </c>
      <c r="H143" s="8"/>
      <c r="I143" s="524">
        <f>IF(I139=1,E143/2/1.08,E143/2)</f>
        <v>0</v>
      </c>
      <c r="J143" s="525">
        <f t="shared" si="25"/>
        <v>0</v>
      </c>
      <c r="K143" s="520"/>
      <c r="L143" s="520"/>
      <c r="M143" s="520"/>
      <c r="N143" s="520"/>
      <c r="O143" s="520"/>
      <c r="P143" s="395"/>
      <c r="Q143" s="395"/>
      <c r="R143" s="395"/>
      <c r="S143" s="395"/>
      <c r="T143" s="395"/>
      <c r="AC143" s="395"/>
      <c r="AD143" s="395"/>
      <c r="AE143" s="395"/>
      <c r="AF143" s="395"/>
    </row>
    <row r="144" spans="3:32" ht="18" customHeight="1" hidden="1">
      <c r="C144" s="514"/>
      <c r="D144" s="526" t="s">
        <v>263</v>
      </c>
      <c r="E144" s="527">
        <f>SUM(E142:E143)</f>
        <v>0</v>
      </c>
      <c r="F144" s="8"/>
      <c r="G144" s="528"/>
      <c r="H144" s="8"/>
      <c r="I144" s="529" t="s">
        <v>264</v>
      </c>
      <c r="J144" s="530">
        <f>I134</f>
        <v>0</v>
      </c>
      <c r="K144" s="520"/>
      <c r="L144" s="520"/>
      <c r="M144" s="520"/>
      <c r="N144" s="520"/>
      <c r="O144" s="520"/>
      <c r="P144" s="395"/>
      <c r="Q144" s="395"/>
      <c r="R144" s="395"/>
      <c r="S144" s="395"/>
      <c r="T144" s="395"/>
      <c r="AC144" s="395"/>
      <c r="AD144" s="395"/>
      <c r="AE144" s="395"/>
      <c r="AF144" s="395"/>
    </row>
    <row r="145" spans="6:18" ht="16.5" customHeight="1" hidden="1">
      <c r="F145" s="8"/>
      <c r="H145" s="8"/>
      <c r="N145" s="8"/>
      <c r="R145" s="8">
        <v>0</v>
      </c>
    </row>
    <row r="146" spans="6:14" ht="16.5" customHeight="1" hidden="1">
      <c r="F146" s="8"/>
      <c r="H146" s="8"/>
      <c r="J146" s="6" t="s">
        <v>265</v>
      </c>
      <c r="K146" s="7">
        <f>IF(SUM(G56+G57+G58+G59+G60+G61+G64+G65+G66+G67+G68+G69+G70)=0,0,SUM(J56+J57+J58+J59+J60+J61+J64+J65+J66+J67+J68+J69+J70))</f>
        <v>0</v>
      </c>
      <c r="N146" s="8"/>
    </row>
    <row r="147" spans="6:19" ht="16.5" customHeight="1" hidden="1">
      <c r="F147" s="8"/>
      <c r="H147" s="8"/>
      <c r="J147" s="6" t="s">
        <v>266</v>
      </c>
      <c r="K147" s="7">
        <f>J131-K146</f>
        <v>0</v>
      </c>
      <c r="N147" s="8"/>
      <c r="O147" s="8"/>
      <c r="P147" s="6" t="s">
        <v>267</v>
      </c>
      <c r="Q147" s="8">
        <f>K147-K147*0.1</f>
        <v>0</v>
      </c>
      <c r="R147" s="531" t="s">
        <v>268</v>
      </c>
      <c r="S147" s="532">
        <f>G142</f>
        <v>0</v>
      </c>
    </row>
    <row r="148" spans="6:20" ht="16.5" customHeight="1" hidden="1">
      <c r="F148" s="8"/>
      <c r="H148" s="8"/>
      <c r="J148" s="6" t="s">
        <v>269</v>
      </c>
      <c r="K148" s="7">
        <f>K147-S148</f>
        <v>0</v>
      </c>
      <c r="N148" s="8"/>
      <c r="P148" s="8" t="s">
        <v>270</v>
      </c>
      <c r="Q148" s="532">
        <f>Q147-S148</f>
        <v>0</v>
      </c>
      <c r="R148" s="8" t="s">
        <v>271</v>
      </c>
      <c r="S148" s="532">
        <f>G142*1.23</f>
        <v>0</v>
      </c>
      <c r="T148" s="533"/>
    </row>
    <row r="149" spans="6:14" ht="16.5" customHeight="1">
      <c r="F149" s="8"/>
      <c r="H149" s="8"/>
      <c r="N149" s="8"/>
    </row>
    <row r="150" spans="4:17" ht="16.5" customHeight="1" hidden="1">
      <c r="D150" s="4" t="s">
        <v>272</v>
      </c>
      <c r="E150" s="6">
        <f>IF(K147&gt;0,IF(I139=1,Q148,K148),0)</f>
        <v>0</v>
      </c>
      <c r="F150" s="8"/>
      <c r="H150" s="8"/>
      <c r="J150" s="6" t="s">
        <v>273</v>
      </c>
      <c r="K150" s="7">
        <f>K146-S151</f>
        <v>0</v>
      </c>
      <c r="N150" s="8"/>
      <c r="P150" s="8" t="s">
        <v>274</v>
      </c>
      <c r="Q150" s="8">
        <f>K146-K146*0.1</f>
        <v>0</v>
      </c>
    </row>
    <row r="151" spans="4:19" ht="16.5" customHeight="1" hidden="1">
      <c r="D151" s="4" t="s">
        <v>275</v>
      </c>
      <c r="E151" s="6">
        <f>IF(I139=0,K150,Q151)</f>
        <v>0</v>
      </c>
      <c r="F151" s="8"/>
      <c r="H151" s="8"/>
      <c r="N151" s="8"/>
      <c r="P151" s="8" t="s">
        <v>276</v>
      </c>
      <c r="Q151" s="532">
        <f>Q150-S151</f>
        <v>0</v>
      </c>
      <c r="R151" s="8" t="s">
        <v>277</v>
      </c>
      <c r="S151" s="532">
        <f>G143*1.08</f>
        <v>0</v>
      </c>
    </row>
    <row r="152" spans="6:14" ht="16.5" customHeight="1">
      <c r="F152" s="8"/>
      <c r="H152" s="8"/>
      <c r="N152" s="8"/>
    </row>
    <row r="153" spans="4:9" ht="16.5" customHeight="1" hidden="1">
      <c r="D153" s="4" t="s">
        <v>272</v>
      </c>
      <c r="E153" s="534">
        <f>IF(G142&lt;=I142,E150,"za duży bonus")</f>
        <v>0</v>
      </c>
      <c r="G153" s="2" t="s">
        <v>278</v>
      </c>
      <c r="H153" s="2"/>
      <c r="I153" s="2"/>
    </row>
    <row r="154" spans="4:5" ht="16.5" customHeight="1" hidden="1">
      <c r="D154" s="4" t="s">
        <v>279</v>
      </c>
      <c r="E154" s="534">
        <f>IF(K146/2&gt;=G143,E151,"za duzy bonus")</f>
        <v>0</v>
      </c>
    </row>
    <row r="155" spans="4:11" ht="16.5" customHeight="1" hidden="1">
      <c r="D155" s="535" t="s">
        <v>280</v>
      </c>
      <c r="E155" s="536">
        <f>C142</f>
        <v>0</v>
      </c>
      <c r="G155" s="537">
        <f>IF(I142&gt;=E155,E155,I142)</f>
        <v>0</v>
      </c>
      <c r="I155" s="538">
        <v>23</v>
      </c>
      <c r="K155" s="539"/>
    </row>
    <row r="156" spans="4:9" ht="16.5" customHeight="1" hidden="1">
      <c r="D156" s="535"/>
      <c r="E156" s="536"/>
      <c r="G156" s="540">
        <f>IF(G142=I142,IF((E155-G155)&gt;I143,I143,E155-G155),0)</f>
        <v>0</v>
      </c>
      <c r="I156" s="538">
        <v>8</v>
      </c>
    </row>
    <row r="157" ht="16.5" customHeight="1"/>
    <row r="158" ht="16.5" customHeight="1"/>
    <row r="159" ht="16.5" customHeight="1">
      <c r="E159" s="2" t="s">
        <v>281</v>
      </c>
    </row>
    <row r="65515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AF5" sheet="1"/>
  <mergeCells count="61">
    <mergeCell ref="B1:C1"/>
    <mergeCell ref="B2:K3"/>
    <mergeCell ref="O2:O3"/>
    <mergeCell ref="B4:O4"/>
    <mergeCell ref="B5:B6"/>
    <mergeCell ref="C5:D5"/>
    <mergeCell ref="E5:E8"/>
    <mergeCell ref="I5:K5"/>
    <mergeCell ref="C6:D6"/>
    <mergeCell ref="I6:K6"/>
    <mergeCell ref="C7:D7"/>
    <mergeCell ref="I7:K7"/>
    <mergeCell ref="B8:D8"/>
    <mergeCell ref="I8:K8"/>
    <mergeCell ref="C45:D45"/>
    <mergeCell ref="C46:D46"/>
    <mergeCell ref="C47:D47"/>
    <mergeCell ref="C48:D48"/>
    <mergeCell ref="C50:E50"/>
    <mergeCell ref="C51:E51"/>
    <mergeCell ref="C52:E52"/>
    <mergeCell ref="C53:E53"/>
    <mergeCell ref="C54:E54"/>
    <mergeCell ref="C55:D55"/>
    <mergeCell ref="D89:E94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20:D120"/>
    <mergeCell ref="C121:D121"/>
    <mergeCell ref="C122:D122"/>
    <mergeCell ref="E131:I131"/>
    <mergeCell ref="D133:D134"/>
    <mergeCell ref="E133:G134"/>
    <mergeCell ref="J133:O133"/>
    <mergeCell ref="J134:O134"/>
    <mergeCell ref="C137:E137"/>
    <mergeCell ref="G137:O137"/>
    <mergeCell ref="E139:G139"/>
    <mergeCell ref="K139:O139"/>
    <mergeCell ref="K141:O141"/>
    <mergeCell ref="C142:C144"/>
    <mergeCell ref="K142:O144"/>
    <mergeCell ref="G153:I153"/>
    <mergeCell ref="D155:D156"/>
    <mergeCell ref="E155:E156"/>
  </mergeCells>
  <printOptions horizontalCentered="1"/>
  <pageMargins left="0.19652777777777777" right="0.19652777777777777" top="0.11805555555555555" bottom="0.11805555555555555" header="0.5118055555555555" footer="0.5118055555555555"/>
  <pageSetup horizontalDpi="300" verticalDpi="300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Dolas64</dc:creator>
  <cp:keywords/>
  <dc:description/>
  <cp:lastModifiedBy/>
  <cp:lastPrinted>2016-08-21T14:20:56Z</cp:lastPrinted>
  <dcterms:created xsi:type="dcterms:W3CDTF">2012-01-16T15:44:13Z</dcterms:created>
  <dcterms:modified xsi:type="dcterms:W3CDTF">2021-03-19T20:47:27Z</dcterms:modified>
  <cp:category/>
  <cp:version/>
  <cp:contentType/>
  <cp:contentStatus/>
  <cp:revision>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1045-9.1.0.5214</vt:lpwstr>
  </property>
</Properties>
</file>